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 Hacienda\Desktop\DUCUMENTOS DE TRABAJO\FISCAL IMPOSITIVA\2026 VIGENTES}\"/>
    </mc:Choice>
  </mc:AlternateContent>
  <bookViews>
    <workbookView xWindow="-120" yWindow="-120" windowWidth="20736" windowHeight="11040"/>
  </bookViews>
  <sheets>
    <sheet name="Serie Historica MF" sheetId="1" r:id="rId1"/>
    <sheet name="Serie HC Red Vial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7" i="2" l="1"/>
  <c r="Q7" i="2"/>
  <c r="P11" i="2"/>
  <c r="Q11" i="2"/>
  <c r="P12" i="2"/>
  <c r="Q12" i="2"/>
  <c r="P13" i="2"/>
  <c r="Q13" i="2"/>
  <c r="P8" i="2"/>
  <c r="Q8" i="2"/>
  <c r="P9" i="2"/>
  <c r="Q9" i="2"/>
  <c r="AN6" i="1"/>
  <c r="AO6" i="1"/>
  <c r="AN7" i="1"/>
  <c r="AO7" i="1"/>
  <c r="AN8" i="1"/>
  <c r="AO8" i="1"/>
  <c r="AL7" i="1"/>
  <c r="AL8" i="1"/>
  <c r="AM8" i="1"/>
  <c r="AM7" i="1"/>
  <c r="AM6" i="1"/>
  <c r="O13" i="2" l="1"/>
  <c r="O9" i="2"/>
  <c r="M8" i="2"/>
  <c r="N8" i="2"/>
  <c r="M9" i="2"/>
  <c r="N9" i="2"/>
  <c r="N12" i="2"/>
  <c r="K16" i="2"/>
  <c r="K22" i="2"/>
  <c r="K21" i="2"/>
  <c r="J21" i="2"/>
  <c r="I21" i="2"/>
  <c r="J16" i="2"/>
  <c r="I16" i="2"/>
  <c r="AI11" i="1"/>
  <c r="AL6" i="1"/>
  <c r="AG11" i="1"/>
  <c r="AH11" i="1"/>
  <c r="AI17" i="1"/>
  <c r="AI16" i="1"/>
  <c r="AG16" i="1"/>
  <c r="AH16" i="1"/>
  <c r="K17" i="2" l="1"/>
  <c r="O12" i="2" s="1"/>
  <c r="AI12" i="1"/>
  <c r="K13" i="2"/>
  <c r="K12" i="2"/>
  <c r="N13" i="2"/>
  <c r="L12" i="2"/>
  <c r="M12" i="2"/>
  <c r="J12" i="2"/>
  <c r="I12" i="2"/>
  <c r="J13" i="2"/>
  <c r="I13" i="2"/>
  <c r="L9" i="2"/>
  <c r="L8" i="2"/>
  <c r="L7" i="2" s="1"/>
  <c r="M7" i="2"/>
  <c r="J8" i="2"/>
  <c r="K8" i="2"/>
  <c r="J9" i="2"/>
  <c r="K9" i="2"/>
  <c r="I9" i="2"/>
  <c r="I8" i="2"/>
  <c r="H22" i="2"/>
  <c r="F21" i="2"/>
  <c r="H21" i="2"/>
  <c r="G21" i="2"/>
  <c r="H17" i="2"/>
  <c r="H16" i="2"/>
  <c r="F16" i="2"/>
  <c r="G16" i="2"/>
  <c r="AI7" i="1"/>
  <c r="AJ8" i="1"/>
  <c r="AJ7" i="1"/>
  <c r="AG8" i="1"/>
  <c r="AG7" i="1"/>
  <c r="AF17" i="1"/>
  <c r="AC12" i="1"/>
  <c r="AF12" i="1"/>
  <c r="O11" i="2" l="1"/>
  <c r="O8" i="2"/>
  <c r="O7" i="2" s="1"/>
  <c r="I11" i="2"/>
  <c r="N7" i="2"/>
  <c r="I7" i="2"/>
  <c r="AK8" i="1"/>
  <c r="AI8" i="1"/>
  <c r="AK7" i="1"/>
  <c r="AK6" i="1" s="1"/>
  <c r="AD11" i="1"/>
  <c r="AE11" i="1"/>
  <c r="AF11" i="1"/>
  <c r="AD16" i="1"/>
  <c r="AE16" i="1"/>
  <c r="AF16" i="1"/>
  <c r="AJ6" i="1" l="1"/>
  <c r="G7" i="2"/>
  <c r="H7" i="2"/>
  <c r="F7" i="2"/>
  <c r="C16" i="2"/>
  <c r="D16" i="2"/>
  <c r="E16" i="2"/>
  <c r="E17" i="2"/>
  <c r="C21" i="2"/>
  <c r="D21" i="2"/>
  <c r="E21" i="2"/>
  <c r="E22" i="2"/>
  <c r="F6" i="1"/>
  <c r="G6" i="1"/>
  <c r="H6" i="1"/>
  <c r="J7" i="1" s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E12" i="1"/>
  <c r="H12" i="1"/>
  <c r="K12" i="1"/>
  <c r="N12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E17" i="1"/>
  <c r="H17" i="1"/>
  <c r="K17" i="1"/>
  <c r="N17" i="1"/>
  <c r="Z12" i="1"/>
  <c r="X11" i="1"/>
  <c r="Y11" i="1"/>
  <c r="Z11" i="1"/>
  <c r="AA11" i="1"/>
  <c r="AB11" i="1"/>
  <c r="AC11" i="1"/>
  <c r="AC17" i="1"/>
  <c r="W17" i="1"/>
  <c r="Z17" i="1"/>
  <c r="X16" i="1"/>
  <c r="Y16" i="1"/>
  <c r="Z16" i="1"/>
  <c r="AA16" i="1"/>
  <c r="AB16" i="1"/>
  <c r="AC16" i="1"/>
  <c r="K7" i="2" l="1"/>
  <c r="J7" i="2"/>
  <c r="K11" i="2"/>
  <c r="J11" i="2"/>
  <c r="K7" i="1"/>
  <c r="I7" i="1"/>
  <c r="I6" i="1" s="1"/>
  <c r="K8" i="1"/>
  <c r="J8" i="1"/>
  <c r="J6" i="1" s="1"/>
  <c r="I8" i="1"/>
  <c r="T17" i="1"/>
  <c r="V16" i="1"/>
  <c r="U16" i="1"/>
  <c r="W16" i="1"/>
  <c r="W12" i="1"/>
  <c r="T12" i="1"/>
  <c r="W11" i="1"/>
  <c r="U11" i="1"/>
  <c r="V11" i="1"/>
  <c r="T11" i="1"/>
  <c r="N11" i="2" l="1"/>
  <c r="L13" i="2"/>
  <c r="M13" i="2"/>
  <c r="M11" i="2" s="1"/>
  <c r="L11" i="2"/>
  <c r="K6" i="1"/>
  <c r="N8" i="1" l="1"/>
  <c r="L7" i="1"/>
  <c r="M7" i="1"/>
  <c r="L8" i="1"/>
  <c r="M8" i="1"/>
  <c r="N7" i="1"/>
  <c r="S11" i="1"/>
  <c r="R11" i="1"/>
  <c r="Q17" i="1"/>
  <c r="R16" i="1"/>
  <c r="S16" i="1"/>
  <c r="T16" i="1"/>
  <c r="Q16" i="1"/>
  <c r="Q12" i="1"/>
  <c r="Q11" i="1"/>
  <c r="M6" i="1" l="1"/>
  <c r="L6" i="1"/>
  <c r="N6" i="1"/>
  <c r="O8" i="1" l="1"/>
  <c r="P8" i="1"/>
  <c r="O7" i="1"/>
  <c r="O6" i="1" s="1"/>
  <c r="P7" i="1"/>
  <c r="P6" i="1" s="1"/>
  <c r="Q7" i="1" l="1"/>
  <c r="Q8" i="1"/>
  <c r="Q6" i="1" l="1"/>
  <c r="T7" i="1" s="1"/>
  <c r="T8" i="1" l="1"/>
  <c r="T6" i="1" s="1"/>
  <c r="R8" i="1"/>
  <c r="R7" i="1"/>
  <c r="R6" i="1" s="1"/>
  <c r="S7" i="1"/>
  <c r="S8" i="1"/>
  <c r="W7" i="1" l="1"/>
  <c r="U7" i="1"/>
  <c r="U8" i="1"/>
  <c r="S6" i="1"/>
  <c r="W8" i="1"/>
  <c r="V8" i="1"/>
  <c r="V7" i="1"/>
  <c r="U6" i="1" l="1"/>
  <c r="W6" i="1"/>
  <c r="V6" i="1"/>
  <c r="Z8" i="1" l="1"/>
  <c r="Z7" i="1"/>
  <c r="Z6" i="1" s="1"/>
  <c r="X7" i="1"/>
  <c r="X8" i="1"/>
  <c r="X6" i="1" s="1"/>
  <c r="Y8" i="1"/>
  <c r="Y7" i="1"/>
  <c r="Y6" i="1" s="1"/>
  <c r="AB7" i="1" l="1"/>
  <c r="AA8" i="1"/>
  <c r="AB8" i="1"/>
  <c r="AB6" i="1" s="1"/>
  <c r="AC7" i="1"/>
  <c r="AC6" i="1" s="1"/>
  <c r="AC8" i="1"/>
  <c r="AA7" i="1"/>
  <c r="AA6" i="1" s="1"/>
  <c r="AE8" i="1" l="1"/>
  <c r="AD8" i="1"/>
  <c r="AF8" i="1"/>
  <c r="AD7" i="1"/>
  <c r="AD6" i="1" s="1"/>
  <c r="AE7" i="1"/>
  <c r="AE6" i="1" s="1"/>
  <c r="AF7" i="1"/>
  <c r="AF6" i="1" s="1"/>
  <c r="AH8" i="1" l="1"/>
  <c r="AH7" i="1"/>
  <c r="AH6" i="1" l="1"/>
  <c r="AG6" i="1"/>
  <c r="AI6" i="1" l="1"/>
</calcChain>
</file>

<file path=xl/sharedStrings.xml><?xml version="1.0" encoding="utf-8"?>
<sst xmlns="http://schemas.openxmlformats.org/spreadsheetml/2006/main" count="66" uniqueCount="32">
  <si>
    <t>IPC</t>
  </si>
  <si>
    <t>Variacion % respecto mes Ant</t>
  </si>
  <si>
    <t>Variacion acumulada trimestre</t>
  </si>
  <si>
    <t>RIPTE indice Base 07/94=100</t>
  </si>
  <si>
    <t>Fuente: INDEC</t>
  </si>
  <si>
    <t>-</t>
  </si>
  <si>
    <t xml:space="preserve">Evolucion Modulo Fiscal </t>
  </si>
  <si>
    <t>4to Trimestre 2023</t>
  </si>
  <si>
    <t>1er Trimestre 2024</t>
  </si>
  <si>
    <t>2do Trimestre 2024</t>
  </si>
  <si>
    <t>3er Trimestre 2024</t>
  </si>
  <si>
    <t>4to Trimestre 2024</t>
  </si>
  <si>
    <t>Variacion Trimestral</t>
  </si>
  <si>
    <t>Fuente: Secretaría de Seguridad Social de la Nacion</t>
  </si>
  <si>
    <t>1er Trimestre 2025</t>
  </si>
  <si>
    <t>2do Trimestre 2025</t>
  </si>
  <si>
    <t>3er Trimestre 2025</t>
  </si>
  <si>
    <t>Evolucion del Valor de la HC para el calculo de la tasa de Red Vial</t>
  </si>
  <si>
    <t>4to Trimestre 2025</t>
  </si>
  <si>
    <t>Metodologia Según Ordenanza Imposotiva 3202/24</t>
  </si>
  <si>
    <t>Metodologia Según Ordenanza Imposotiva 3282/25</t>
  </si>
  <si>
    <t xml:space="preserve">Valor del Modulo Fiscal </t>
  </si>
  <si>
    <t xml:space="preserve">Valor de la HC </t>
  </si>
  <si>
    <t xml:space="preserve"> Metodologia Según Odenanza 3319/25</t>
  </si>
  <si>
    <t>1er Trimestre 2026</t>
  </si>
  <si>
    <t>2do Trimestre 2026</t>
  </si>
  <si>
    <t>3er Trimestre 2026</t>
  </si>
  <si>
    <t>4to Trimestre 2026</t>
  </si>
  <si>
    <t>1er Trimestre 2027</t>
  </si>
  <si>
    <t>Contribucion Bomberos</t>
  </si>
  <si>
    <t>Componente Ripte</t>
  </si>
  <si>
    <t>Componente IPC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</si>
</sst>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0.0%"/>
    <numFmt numFmtId="165" formatCode="_ * #,##0.00_ ;_ * \-#,##0.00_ ;_ * &quot;-&quot;??_ ;_ @_ "/>
    <numFmt numFmtId="166" formatCode="0.0"/>
    <numFmt numFmtId="167" formatCode="&quot;$&quot;\ 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Calibri"/>
      <family val="2"/>
      <scheme val="minor"/>
    </font>
    <font>
      <sz val="10"/>
      <color theme="5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93">
    <xf numFmtId="0" fontId="0" fillId="0" borderId="0" xfId="0"/>
    <xf numFmtId="0" fontId="2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43" fontId="2" fillId="0" borderId="0" xfId="2" applyFont="1" applyBorder="1" applyAlignment="1">
      <alignment horizontal="center"/>
    </xf>
    <xf numFmtId="43" fontId="2" fillId="2" borderId="0" xfId="2" applyFont="1" applyFill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17" fontId="6" fillId="0" borderId="2" xfId="0" applyNumberFormat="1" applyFont="1" applyBorder="1" applyAlignment="1">
      <alignment horizontal="center"/>
    </xf>
    <xf numFmtId="17" fontId="6" fillId="2" borderId="2" xfId="0" applyNumberFormat="1" applyFont="1" applyFill="1" applyBorder="1" applyAlignment="1">
      <alignment horizontal="center"/>
    </xf>
    <xf numFmtId="17" fontId="6" fillId="0" borderId="0" xfId="0" applyNumberFormat="1" applyFont="1" applyBorder="1" applyAlignment="1">
      <alignment horizontal="center"/>
    </xf>
    <xf numFmtId="17" fontId="6" fillId="2" borderId="0" xfId="0" applyNumberFormat="1" applyFont="1" applyFill="1" applyBorder="1" applyAlignment="1">
      <alignment horizontal="center"/>
    </xf>
    <xf numFmtId="0" fontId="7" fillId="0" borderId="2" xfId="0" applyFont="1" applyBorder="1"/>
    <xf numFmtId="0" fontId="7" fillId="0" borderId="2" xfId="2" applyNumberFormat="1" applyFont="1" applyBorder="1" applyAlignment="1">
      <alignment horizontal="center"/>
    </xf>
    <xf numFmtId="0" fontId="7" fillId="2" borderId="2" xfId="2" applyNumberFormat="1" applyFont="1" applyFill="1" applyBorder="1" applyAlignment="1">
      <alignment horizontal="center"/>
    </xf>
    <xf numFmtId="2" fontId="7" fillId="2" borderId="2" xfId="2" applyNumberFormat="1" applyFont="1" applyFill="1" applyBorder="1" applyAlignment="1">
      <alignment horizontal="center"/>
    </xf>
    <xf numFmtId="2" fontId="7" fillId="0" borderId="2" xfId="2" applyNumberFormat="1" applyFont="1" applyBorder="1" applyAlignment="1">
      <alignment horizontal="center"/>
    </xf>
    <xf numFmtId="0" fontId="6" fillId="0" borderId="0" xfId="0" applyFont="1" applyBorder="1" applyAlignment="1">
      <alignment horizontal="left" indent="2"/>
    </xf>
    <xf numFmtId="2" fontId="6" fillId="2" borderId="0" xfId="2" applyNumberFormat="1" applyFont="1" applyFill="1" applyBorder="1" applyAlignment="1">
      <alignment horizontal="center"/>
    </xf>
    <xf numFmtId="2" fontId="6" fillId="0" borderId="0" xfId="2" applyNumberFormat="1" applyFont="1" applyBorder="1" applyAlignment="1">
      <alignment horizontal="center"/>
    </xf>
    <xf numFmtId="43" fontId="6" fillId="0" borderId="0" xfId="2" applyFont="1" applyBorder="1" applyAlignment="1">
      <alignment horizontal="center"/>
    </xf>
    <xf numFmtId="43" fontId="6" fillId="2" borderId="0" xfId="2" applyFont="1" applyFill="1" applyBorder="1" applyAlignment="1">
      <alignment horizontal="center"/>
    </xf>
    <xf numFmtId="0" fontId="7" fillId="0" borderId="0" xfId="0" applyFont="1" applyBorder="1"/>
    <xf numFmtId="2" fontId="6" fillId="0" borderId="0" xfId="1" applyNumberFormat="1" applyFont="1" applyBorder="1" applyAlignment="1">
      <alignment horizontal="center"/>
    </xf>
    <xf numFmtId="164" fontId="6" fillId="2" borderId="0" xfId="1" applyNumberFormat="1" applyFont="1" applyFill="1" applyBorder="1" applyAlignment="1">
      <alignment horizontal="center"/>
    </xf>
    <xf numFmtId="164" fontId="6" fillId="3" borderId="0" xfId="1" applyNumberFormat="1" applyFont="1" applyFill="1" applyBorder="1" applyAlignment="1">
      <alignment horizontal="center"/>
    </xf>
    <xf numFmtId="164" fontId="6" fillId="0" borderId="0" xfId="1" applyNumberFormat="1" applyFont="1" applyBorder="1" applyAlignment="1">
      <alignment horizontal="center"/>
    </xf>
    <xf numFmtId="0" fontId="8" fillId="0" borderId="0" xfId="6" applyFont="1" applyBorder="1"/>
    <xf numFmtId="164" fontId="6" fillId="0" borderId="0" xfId="1" applyNumberFormat="1" applyFont="1" applyFill="1" applyBorder="1" applyAlignment="1">
      <alignment horizontal="center"/>
    </xf>
    <xf numFmtId="0" fontId="6" fillId="2" borderId="0" xfId="2" applyNumberFormat="1" applyFont="1" applyFill="1" applyBorder="1" applyAlignment="1">
      <alignment horizontal="center"/>
    </xf>
    <xf numFmtId="164" fontId="6" fillId="0" borderId="0" xfId="1" applyNumberFormat="1" applyFont="1" applyBorder="1" applyAlignment="1">
      <alignment horizontal="left" indent="2"/>
    </xf>
    <xf numFmtId="43" fontId="9" fillId="0" borderId="0" xfId="2" applyFont="1" applyBorder="1" applyAlignment="1">
      <alignment horizontal="center"/>
    </xf>
    <xf numFmtId="44" fontId="7" fillId="0" borderId="2" xfId="7" applyFont="1" applyBorder="1" applyAlignment="1">
      <alignment horizontal="center"/>
    </xf>
    <xf numFmtId="44" fontId="7" fillId="2" borderId="2" xfId="7" applyFont="1" applyFill="1" applyBorder="1" applyAlignment="1">
      <alignment horizontal="center"/>
    </xf>
    <xf numFmtId="0" fontId="2" fillId="0" borderId="0" xfId="0" applyFont="1" applyBorder="1"/>
    <xf numFmtId="164" fontId="2" fillId="0" borderId="0" xfId="1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6" fontId="7" fillId="0" borderId="2" xfId="2" applyNumberFormat="1" applyFont="1" applyBorder="1" applyAlignment="1">
      <alignment horizontal="center"/>
    </xf>
    <xf numFmtId="166" fontId="7" fillId="2" borderId="2" xfId="2" applyNumberFormat="1" applyFont="1" applyFill="1" applyBorder="1" applyAlignment="1">
      <alignment horizontal="center"/>
    </xf>
    <xf numFmtId="166" fontId="7" fillId="0" borderId="2" xfId="0" applyNumberFormat="1" applyFont="1" applyBorder="1" applyAlignment="1">
      <alignment horizontal="center"/>
    </xf>
    <xf numFmtId="17" fontId="6" fillId="0" borderId="1" xfId="0" applyNumberFormat="1" applyFont="1" applyBorder="1" applyAlignment="1">
      <alignment horizontal="center"/>
    </xf>
    <xf numFmtId="17" fontId="6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/>
    <xf numFmtId="2" fontId="6" fillId="2" borderId="2" xfId="2" applyNumberFormat="1" applyFont="1" applyFill="1" applyBorder="1" applyAlignment="1">
      <alignment horizontal="center"/>
    </xf>
    <xf numFmtId="0" fontId="6" fillId="2" borderId="2" xfId="2" applyNumberFormat="1" applyFont="1" applyFill="1" applyBorder="1" applyAlignment="1">
      <alignment horizontal="center"/>
    </xf>
    <xf numFmtId="44" fontId="6" fillId="0" borderId="0" xfId="7" applyFont="1" applyBorder="1" applyAlignment="1">
      <alignment horizontal="left" indent="2"/>
    </xf>
    <xf numFmtId="44" fontId="6" fillId="0" borderId="0" xfId="7" applyFont="1" applyBorder="1" applyAlignment="1">
      <alignment horizontal="center"/>
    </xf>
    <xf numFmtId="44" fontId="6" fillId="2" borderId="0" xfId="7" applyFont="1" applyFill="1" applyBorder="1" applyAlignment="1">
      <alignment horizontal="center"/>
    </xf>
    <xf numFmtId="44" fontId="2" fillId="0" borderId="0" xfId="7" applyFont="1" applyBorder="1" applyAlignment="1">
      <alignment horizontal="center"/>
    </xf>
    <xf numFmtId="44" fontId="6" fillId="0" borderId="0" xfId="7" applyFont="1" applyBorder="1"/>
    <xf numFmtId="44" fontId="7" fillId="0" borderId="2" xfId="7" applyFont="1" applyBorder="1"/>
    <xf numFmtId="44" fontId="3" fillId="0" borderId="0" xfId="7" applyFont="1" applyBorder="1" applyAlignment="1">
      <alignment horizontal="center"/>
    </xf>
    <xf numFmtId="167" fontId="7" fillId="0" borderId="2" xfId="0" applyNumberFormat="1" applyFont="1" applyBorder="1"/>
    <xf numFmtId="167" fontId="7" fillId="0" borderId="2" xfId="2" applyNumberFormat="1" applyFont="1" applyBorder="1" applyAlignment="1">
      <alignment horizontal="center"/>
    </xf>
    <xf numFmtId="167" fontId="7" fillId="2" borderId="2" xfId="2" applyNumberFormat="1" applyFont="1" applyFill="1" applyBorder="1" applyAlignment="1">
      <alignment horizontal="center"/>
    </xf>
    <xf numFmtId="167" fontId="3" fillId="0" borderId="0" xfId="0" applyNumberFormat="1" applyFont="1" applyBorder="1" applyAlignment="1">
      <alignment horizontal="center"/>
    </xf>
    <xf numFmtId="167" fontId="6" fillId="0" borderId="0" xfId="0" applyNumberFormat="1" applyFont="1" applyBorder="1" applyAlignment="1">
      <alignment horizontal="left" indent="2"/>
    </xf>
    <xf numFmtId="167" fontId="6" fillId="0" borderId="0" xfId="2" applyNumberFormat="1" applyFont="1" applyBorder="1" applyAlignment="1">
      <alignment horizontal="center"/>
    </xf>
    <xf numFmtId="167" fontId="7" fillId="2" borderId="0" xfId="2" applyNumberFormat="1" applyFont="1" applyFill="1" applyBorder="1" applyAlignment="1">
      <alignment horizontal="center"/>
    </xf>
    <xf numFmtId="167" fontId="6" fillId="2" borderId="0" xfId="2" applyNumberFormat="1" applyFont="1" applyFill="1" applyBorder="1" applyAlignment="1">
      <alignment horizontal="center"/>
    </xf>
    <xf numFmtId="167" fontId="2" fillId="0" borderId="0" xfId="0" applyNumberFormat="1" applyFont="1" applyBorder="1" applyAlignment="1">
      <alignment horizont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17" fontId="6" fillId="0" borderId="5" xfId="0" applyNumberFormat="1" applyFont="1" applyBorder="1" applyAlignment="1">
      <alignment horizontal="center"/>
    </xf>
    <xf numFmtId="17" fontId="6" fillId="0" borderId="4" xfId="0" applyNumberFormat="1" applyFont="1" applyBorder="1" applyAlignment="1">
      <alignment horizontal="center"/>
    </xf>
    <xf numFmtId="167" fontId="7" fillId="0" borderId="6" xfId="2" applyNumberFormat="1" applyFont="1" applyBorder="1" applyAlignment="1">
      <alignment horizontal="center"/>
    </xf>
    <xf numFmtId="167" fontId="6" fillId="0" borderId="4" xfId="2" applyNumberFormat="1" applyFont="1" applyBorder="1" applyAlignment="1">
      <alignment horizontal="center"/>
    </xf>
    <xf numFmtId="43" fontId="6" fillId="0" borderId="4" xfId="2" applyFont="1" applyBorder="1" applyAlignment="1">
      <alignment horizontal="center"/>
    </xf>
    <xf numFmtId="166" fontId="7" fillId="0" borderId="6" xfId="2" applyNumberFormat="1" applyFont="1" applyBorder="1" applyAlignment="1">
      <alignment horizontal="center"/>
    </xf>
    <xf numFmtId="164" fontId="6" fillId="0" borderId="4" xfId="1" applyNumberFormat="1" applyFont="1" applyBorder="1" applyAlignment="1">
      <alignment horizontal="center"/>
    </xf>
    <xf numFmtId="43" fontId="2" fillId="0" borderId="4" xfId="2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6" xfId="2" applyNumberFormat="1" applyFont="1" applyBorder="1" applyAlignment="1">
      <alignment horizontal="center"/>
    </xf>
    <xf numFmtId="164" fontId="6" fillId="3" borderId="4" xfId="1" applyNumberFormat="1" applyFont="1" applyFill="1" applyBorder="1" applyAlignment="1">
      <alignment horizontal="center"/>
    </xf>
    <xf numFmtId="166" fontId="7" fillId="0" borderId="6" xfId="0" applyNumberFormat="1" applyFont="1" applyBorder="1" applyAlignment="1">
      <alignment horizontal="center"/>
    </xf>
    <xf numFmtId="17" fontId="6" fillId="0" borderId="6" xfId="0" applyNumberFormat="1" applyFont="1" applyBorder="1" applyAlignment="1">
      <alignment horizontal="center"/>
    </xf>
    <xf numFmtId="43" fontId="6" fillId="0" borderId="4" xfId="2" applyFont="1" applyBorder="1" applyAlignment="1"/>
    <xf numFmtId="43" fontId="6" fillId="0" borderId="0" xfId="2" applyFont="1" applyBorder="1" applyAlignment="1"/>
    <xf numFmtId="43" fontId="6" fillId="2" borderId="0" xfId="2" applyFont="1" applyFill="1" applyBorder="1" applyAlignment="1"/>
    <xf numFmtId="2" fontId="6" fillId="0" borderId="4" xfId="2" applyNumberFormat="1" applyFont="1" applyBorder="1" applyAlignment="1">
      <alignment horizontal="center"/>
    </xf>
    <xf numFmtId="2" fontId="7" fillId="0" borderId="6" xfId="2" applyNumberFormat="1" applyFont="1" applyBorder="1" applyAlignment="1">
      <alignment horizontal="center"/>
    </xf>
    <xf numFmtId="0" fontId="6" fillId="0" borderId="3" xfId="0" applyFont="1" applyBorder="1" applyAlignment="1">
      <alignment vertical="center"/>
    </xf>
    <xf numFmtId="44" fontId="7" fillId="2" borderId="6" xfId="7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8">
    <cellStyle name="Hipervínculo" xfId="6" builtinId="8"/>
    <cellStyle name="Millares" xfId="2" builtinId="3"/>
    <cellStyle name="Millares 2" xfId="3"/>
    <cellStyle name="Moneda" xfId="7" builtinId="4"/>
    <cellStyle name="Normal" xfId="0" builtinId="0"/>
    <cellStyle name="Normal 2" xfId="4"/>
    <cellStyle name="Normal 3" xfId="5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ndec.gob.ar/indec/web/Nivel4-Tema-3-5-31" TargetMode="External"/><Relationship Id="rId1" Type="http://schemas.openxmlformats.org/officeDocument/2006/relationships/hyperlink" Target="https://www.argentina.gob.ar/trabajo/seguridadsocial/ript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indec.gob.ar/indec/web/Nivel4-Tema-3-5-31" TargetMode="External"/><Relationship Id="rId1" Type="http://schemas.openxmlformats.org/officeDocument/2006/relationships/hyperlink" Target="https://www.argentina.gob.ar/trabajo/seguridadsocial/rip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28"/>
  <sheetViews>
    <sheetView showGridLines="0" tabSelected="1" workbookViewId="0">
      <pane xSplit="1" topLeftCell="AD1" activePane="topRight" state="frozen"/>
      <selection pane="topRight" activeCell="A33" sqref="A33"/>
    </sheetView>
  </sheetViews>
  <sheetFormatPr baseColWidth="10" defaultColWidth="8" defaultRowHeight="10.199999999999999" x14ac:dyDescent="0.2"/>
  <cols>
    <col min="1" max="1" width="47.33203125" style="35" bestFit="1" customWidth="1"/>
    <col min="2" max="2" width="10.6640625" style="1" hidden="1" customWidth="1"/>
    <col min="3" max="3" width="10.88671875" style="2" hidden="1" customWidth="1"/>
    <col min="4" max="5" width="10.6640625" style="2" hidden="1" customWidth="1"/>
    <col min="6" max="6" width="10.6640625" style="74" hidden="1" customWidth="1"/>
    <col min="7" max="8" width="10.6640625" style="1" hidden="1" customWidth="1"/>
    <col min="9" max="11" width="10.6640625" style="2" hidden="1" customWidth="1"/>
    <col min="12" max="14" width="10.6640625" style="1" hidden="1" customWidth="1"/>
    <col min="15" max="17" width="10.6640625" style="2" hidden="1" customWidth="1"/>
    <col min="18" max="18" width="10.6640625" style="74" hidden="1" customWidth="1"/>
    <col min="19" max="20" width="10.6640625" style="1" hidden="1" customWidth="1"/>
    <col min="21" max="23" width="10.6640625" style="2" hidden="1" customWidth="1"/>
    <col min="24" max="26" width="10.6640625" style="1" hidden="1" customWidth="1"/>
    <col min="27" max="29" width="10.6640625" style="2" hidden="1" customWidth="1"/>
    <col min="30" max="30" width="10.6640625" style="74" customWidth="1"/>
    <col min="31" max="32" width="10.6640625" style="1" customWidth="1"/>
    <col min="33" max="33" width="10.6640625" style="2" customWidth="1"/>
    <col min="34" max="34" width="12.21875" style="2" bestFit="1" customWidth="1"/>
    <col min="35" max="35" width="10.6640625" style="2" customWidth="1"/>
    <col min="36" max="38" width="10.6640625" style="1" customWidth="1"/>
    <col min="39" max="41" width="10.6640625" style="2" customWidth="1"/>
    <col min="42" max="44" width="10.6640625" style="1" customWidth="1"/>
    <col min="45" max="16384" width="8" style="1"/>
  </cols>
  <sheetData>
    <row r="1" spans="1:44" ht="15" customHeight="1" x14ac:dyDescent="0.25">
      <c r="A1" s="23" t="s">
        <v>6</v>
      </c>
      <c r="B1" s="6"/>
      <c r="C1" s="7"/>
      <c r="D1" s="7"/>
      <c r="E1" s="7"/>
      <c r="F1" s="64" t="s">
        <v>19</v>
      </c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64"/>
      <c r="S1" s="43"/>
      <c r="T1" s="43"/>
      <c r="U1" s="43" t="s">
        <v>20</v>
      </c>
      <c r="V1" s="43"/>
      <c r="W1" s="43"/>
      <c r="X1" s="43"/>
      <c r="Y1" s="43"/>
      <c r="Z1" s="43"/>
      <c r="AA1" s="43"/>
      <c r="AB1" s="43"/>
      <c r="AC1" s="43"/>
      <c r="AD1" s="64"/>
      <c r="AE1" s="43"/>
      <c r="AF1" s="43"/>
      <c r="AG1" s="43" t="s">
        <v>23</v>
      </c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</row>
    <row r="2" spans="1:44" ht="13.2" x14ac:dyDescent="0.25">
      <c r="A2" s="5"/>
      <c r="B2" s="6"/>
      <c r="C2" s="7"/>
      <c r="D2" s="7"/>
      <c r="E2" s="7"/>
      <c r="F2" s="65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65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65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</row>
    <row r="3" spans="1:44" ht="15" customHeight="1" x14ac:dyDescent="0.25">
      <c r="A3" s="84" t="s">
        <v>12</v>
      </c>
      <c r="B3" s="8"/>
      <c r="C3" s="87" t="s">
        <v>7</v>
      </c>
      <c r="D3" s="87"/>
      <c r="E3" s="87"/>
      <c r="F3" s="88" t="s">
        <v>8</v>
      </c>
      <c r="G3" s="86"/>
      <c r="H3" s="86"/>
      <c r="I3" s="87" t="s">
        <v>9</v>
      </c>
      <c r="J3" s="87"/>
      <c r="K3" s="87"/>
      <c r="L3" s="86" t="s">
        <v>10</v>
      </c>
      <c r="M3" s="86"/>
      <c r="N3" s="86"/>
      <c r="O3" s="87" t="s">
        <v>11</v>
      </c>
      <c r="P3" s="87"/>
      <c r="Q3" s="87"/>
      <c r="R3" s="88" t="s">
        <v>14</v>
      </c>
      <c r="S3" s="86"/>
      <c r="T3" s="86"/>
      <c r="U3" s="89" t="s">
        <v>15</v>
      </c>
      <c r="V3" s="87"/>
      <c r="W3" s="87"/>
      <c r="X3" s="86" t="s">
        <v>16</v>
      </c>
      <c r="Y3" s="86"/>
      <c r="Z3" s="86"/>
      <c r="AA3" s="87" t="s">
        <v>18</v>
      </c>
      <c r="AB3" s="87"/>
      <c r="AC3" s="87"/>
      <c r="AD3" s="88" t="s">
        <v>24</v>
      </c>
      <c r="AE3" s="86"/>
      <c r="AF3" s="86"/>
      <c r="AG3" s="89" t="s">
        <v>25</v>
      </c>
      <c r="AH3" s="87"/>
      <c r="AI3" s="87"/>
      <c r="AJ3" s="86" t="s">
        <v>26</v>
      </c>
      <c r="AK3" s="86"/>
      <c r="AL3" s="86"/>
      <c r="AM3" s="87" t="s">
        <v>27</v>
      </c>
      <c r="AN3" s="87"/>
      <c r="AO3" s="87"/>
      <c r="AP3" s="86" t="s">
        <v>28</v>
      </c>
      <c r="AQ3" s="86"/>
      <c r="AR3" s="86"/>
    </row>
    <row r="4" spans="1:44" ht="13.2" x14ac:dyDescent="0.25">
      <c r="A4" s="44"/>
      <c r="B4" s="41">
        <v>45170</v>
      </c>
      <c r="C4" s="42">
        <v>45200</v>
      </c>
      <c r="D4" s="42">
        <v>45231</v>
      </c>
      <c r="E4" s="42">
        <v>45261</v>
      </c>
      <c r="F4" s="66">
        <v>45292</v>
      </c>
      <c r="G4" s="41">
        <v>45323</v>
      </c>
      <c r="H4" s="41">
        <v>45352</v>
      </c>
      <c r="I4" s="42">
        <v>45383</v>
      </c>
      <c r="J4" s="42">
        <v>45413</v>
      </c>
      <c r="K4" s="42">
        <v>45444</v>
      </c>
      <c r="L4" s="41">
        <v>45474</v>
      </c>
      <c r="M4" s="41">
        <v>45505</v>
      </c>
      <c r="N4" s="41">
        <v>45536</v>
      </c>
      <c r="O4" s="42">
        <v>45566</v>
      </c>
      <c r="P4" s="42">
        <v>45597</v>
      </c>
      <c r="Q4" s="42">
        <v>45627</v>
      </c>
      <c r="R4" s="66">
        <v>45658</v>
      </c>
      <c r="S4" s="41">
        <v>45689</v>
      </c>
      <c r="T4" s="41">
        <v>45717</v>
      </c>
      <c r="U4" s="42">
        <v>45748</v>
      </c>
      <c r="V4" s="42">
        <v>45778</v>
      </c>
      <c r="W4" s="42">
        <v>45809</v>
      </c>
      <c r="X4" s="41">
        <v>45839</v>
      </c>
      <c r="Y4" s="41">
        <v>45870</v>
      </c>
      <c r="Z4" s="41">
        <v>45901</v>
      </c>
      <c r="AA4" s="42">
        <v>45931</v>
      </c>
      <c r="AB4" s="42">
        <v>45962</v>
      </c>
      <c r="AC4" s="42">
        <v>45992</v>
      </c>
      <c r="AD4" s="66">
        <v>46023</v>
      </c>
      <c r="AE4" s="41">
        <v>46054</v>
      </c>
      <c r="AF4" s="41">
        <v>46082</v>
      </c>
      <c r="AG4" s="42">
        <v>46113</v>
      </c>
      <c r="AH4" s="42">
        <v>46143</v>
      </c>
      <c r="AI4" s="42">
        <v>46174</v>
      </c>
      <c r="AJ4" s="41">
        <v>46204</v>
      </c>
      <c r="AK4" s="41">
        <v>46235</v>
      </c>
      <c r="AL4" s="41">
        <v>46266</v>
      </c>
      <c r="AM4" s="42">
        <v>46296</v>
      </c>
      <c r="AN4" s="42">
        <v>46327</v>
      </c>
      <c r="AO4" s="42">
        <v>46357</v>
      </c>
      <c r="AP4" s="41">
        <v>46388</v>
      </c>
      <c r="AQ4" s="41">
        <v>46419</v>
      </c>
      <c r="AR4" s="41">
        <v>46447</v>
      </c>
    </row>
    <row r="5" spans="1:44" ht="21.75" customHeight="1" x14ac:dyDescent="0.25">
      <c r="A5" s="5"/>
      <c r="B5" s="11"/>
      <c r="C5" s="12"/>
      <c r="D5" s="12"/>
      <c r="E5" s="12"/>
      <c r="F5" s="67"/>
      <c r="G5" s="11"/>
      <c r="H5" s="11"/>
      <c r="I5" s="12"/>
      <c r="J5" s="12"/>
      <c r="K5" s="12"/>
      <c r="L5" s="11"/>
      <c r="M5" s="11"/>
      <c r="N5" s="11"/>
      <c r="O5" s="12"/>
      <c r="P5" s="12"/>
      <c r="Q5" s="12"/>
      <c r="R5" s="67"/>
      <c r="S5" s="11"/>
      <c r="T5" s="11"/>
      <c r="U5" s="12"/>
      <c r="V5" s="12"/>
      <c r="W5" s="12"/>
      <c r="X5" s="11"/>
      <c r="Y5" s="11"/>
      <c r="Z5" s="11"/>
      <c r="AA5" s="12"/>
      <c r="AB5" s="12"/>
      <c r="AC5" s="12"/>
      <c r="AD5" s="67"/>
      <c r="AE5" s="11"/>
      <c r="AF5" s="11"/>
      <c r="AG5" s="12"/>
      <c r="AH5" s="12"/>
      <c r="AI5" s="12"/>
      <c r="AJ5" s="11"/>
      <c r="AK5" s="21"/>
      <c r="AL5" s="11"/>
      <c r="AM5" s="22"/>
      <c r="AN5" s="12"/>
      <c r="AO5" s="12"/>
      <c r="AP5" s="11"/>
      <c r="AQ5" s="11"/>
      <c r="AR5" s="11"/>
    </row>
    <row r="6" spans="1:44" s="58" customFormat="1" ht="13.2" x14ac:dyDescent="0.25">
      <c r="A6" s="55" t="s">
        <v>21</v>
      </c>
      <c r="B6" s="56" t="s">
        <v>5</v>
      </c>
      <c r="C6" s="57" t="s">
        <v>5</v>
      </c>
      <c r="D6" s="57" t="s">
        <v>5</v>
      </c>
      <c r="E6" s="57" t="s">
        <v>5</v>
      </c>
      <c r="F6" s="68">
        <f>SUM(F7:F8)</f>
        <v>100</v>
      </c>
      <c r="G6" s="56">
        <f t="shared" ref="G6:Q6" si="0">SUM(G7:G8)</f>
        <v>100</v>
      </c>
      <c r="H6" s="56">
        <f t="shared" si="0"/>
        <v>100</v>
      </c>
      <c r="I6" s="57">
        <f>SUM(I7:I8)</f>
        <v>136.00639665716491</v>
      </c>
      <c r="J6" s="57">
        <f t="shared" si="0"/>
        <v>136.00639665716491</v>
      </c>
      <c r="K6" s="57">
        <f t="shared" si="0"/>
        <v>136.00639665716491</v>
      </c>
      <c r="L6" s="56">
        <f t="shared" si="0"/>
        <v>200.61868699756809</v>
      </c>
      <c r="M6" s="56">
        <f t="shared" si="0"/>
        <v>200.61868699756809</v>
      </c>
      <c r="N6" s="56">
        <f t="shared" si="0"/>
        <v>200.61868699756809</v>
      </c>
      <c r="O6" s="56">
        <f>SUM(O7:O8)</f>
        <v>257.02605432517464</v>
      </c>
      <c r="P6" s="56">
        <f t="shared" si="0"/>
        <v>257.02605432517464</v>
      </c>
      <c r="Q6" s="56">
        <f t="shared" si="0"/>
        <v>257.02605432517464</v>
      </c>
      <c r="R6" s="68">
        <f>SUM(R7:R8)</f>
        <v>293.75077978450793</v>
      </c>
      <c r="S6" s="56">
        <f>SUM(S7:S8)</f>
        <v>293.75077978450793</v>
      </c>
      <c r="T6" s="56">
        <f t="shared" ref="T6" si="1">SUM(T7:T8)</f>
        <v>293.75077978450793</v>
      </c>
      <c r="U6" s="57">
        <f>SUM(U7:U8)</f>
        <v>325.26478654216987</v>
      </c>
      <c r="V6" s="57">
        <f t="shared" ref="V6:W6" si="2">SUM(V7:V8)</f>
        <v>325.26478654216987</v>
      </c>
      <c r="W6" s="57">
        <f t="shared" si="2"/>
        <v>325.26478654216987</v>
      </c>
      <c r="X6" s="56">
        <f>SUM(X7:X8)</f>
        <v>364.02098845191614</v>
      </c>
      <c r="Y6" s="56">
        <f>SUM(Y7:Y8)</f>
        <v>364.02098845191614</v>
      </c>
      <c r="Z6" s="56">
        <f t="shared" ref="Z6" si="3">SUM(Z7:Z8)</f>
        <v>364.02098845191614</v>
      </c>
      <c r="AA6" s="57">
        <f>SUM(AA7:AA8)</f>
        <v>390.13966720546455</v>
      </c>
      <c r="AB6" s="57">
        <f t="shared" ref="AB6:AC6" si="4">SUM(AB7:AB8)</f>
        <v>390.13966720546455</v>
      </c>
      <c r="AC6" s="57">
        <f t="shared" si="4"/>
        <v>390.13966720546455</v>
      </c>
      <c r="AD6" s="68">
        <f>SUM(AD7:AD8)</f>
        <v>412.69400203808198</v>
      </c>
      <c r="AE6" s="56">
        <f>SUM(AE7:AE8)</f>
        <v>412.69400203808198</v>
      </c>
      <c r="AF6" s="56">
        <f t="shared" ref="AF6" si="5">SUM(AF7:AF8)</f>
        <v>412.69400203808198</v>
      </c>
      <c r="AG6" s="57">
        <f>SUM(AG7:AG8)</f>
        <v>439.7715482509949</v>
      </c>
      <c r="AH6" s="57">
        <f t="shared" ref="AH6" si="6">SUM(AH7:AH8)</f>
        <v>439.7715482509949</v>
      </c>
      <c r="AI6" s="57">
        <f>SUM(AI7:AI8)</f>
        <v>439.7715482509949</v>
      </c>
      <c r="AJ6" s="56">
        <f>SUM(AJ7:AJ8)</f>
        <v>479.66366608018495</v>
      </c>
      <c r="AK6" s="56">
        <f t="shared" ref="AK6" si="7">SUM(AK7:AK8)</f>
        <v>479.66366608018495</v>
      </c>
      <c r="AL6" s="56">
        <f>SUM(AL7:AL8)</f>
        <v>479.66366608018495</v>
      </c>
      <c r="AM6" s="57">
        <f>SUM(AM7:AM8)</f>
        <v>514.826221003721</v>
      </c>
      <c r="AN6" s="57">
        <f t="shared" ref="AN6:AO6" si="8">SUM(AN7:AN8)</f>
        <v>514.826221003721</v>
      </c>
      <c r="AO6" s="57">
        <f t="shared" si="8"/>
        <v>514.826221003721</v>
      </c>
      <c r="AP6" s="56"/>
      <c r="AQ6" s="56"/>
      <c r="AR6" s="56"/>
    </row>
    <row r="7" spans="1:44" s="63" customFormat="1" ht="13.2" x14ac:dyDescent="0.25">
      <c r="A7" s="59" t="s">
        <v>30</v>
      </c>
      <c r="B7" s="60" t="s">
        <v>5</v>
      </c>
      <c r="C7" s="61" t="s">
        <v>5</v>
      </c>
      <c r="D7" s="61" t="s">
        <v>5</v>
      </c>
      <c r="E7" s="61" t="s">
        <v>5</v>
      </c>
      <c r="F7" s="69">
        <v>70</v>
      </c>
      <c r="G7" s="60">
        <v>70</v>
      </c>
      <c r="H7" s="60">
        <v>70</v>
      </c>
      <c r="I7" s="62">
        <f>($H$6*0.7)*(1+$E$12)</f>
        <v>90.019634923308331</v>
      </c>
      <c r="J7" s="62">
        <f>($H$6*0.7)*(1+$E$12)</f>
        <v>90.019634923308331</v>
      </c>
      <c r="K7" s="62">
        <f>($H$6*0.7)*(1+$E$12)</f>
        <v>90.019634923308331</v>
      </c>
      <c r="L7" s="60">
        <f>($K$6*0.7)*(1+$H$12)</f>
        <v>138.75418157302246</v>
      </c>
      <c r="M7" s="60">
        <f>($K$6*0.7)*(1+$H$12)</f>
        <v>138.75418157302246</v>
      </c>
      <c r="N7" s="60">
        <f>($K$6*0.7)*(1+$H$12)</f>
        <v>138.75418157302246</v>
      </c>
      <c r="O7" s="62">
        <f>($N$6*0.7)*(1+$K$12)</f>
        <v>185.66628487620056</v>
      </c>
      <c r="P7" s="62">
        <f t="shared" ref="P7" si="9">($N$6*0.7)*(1+$K$12)</f>
        <v>185.66628487620056</v>
      </c>
      <c r="Q7" s="62">
        <f>($N$6*0.7)*(1+$K$12)</f>
        <v>185.66628487620056</v>
      </c>
      <c r="R7" s="69">
        <f>($Q$6*0.7)*(1+$N$12)</f>
        <v>207.28931447058761</v>
      </c>
      <c r="S7" s="60">
        <f>($Q$6*0.7)*(1+$N$12)</f>
        <v>207.28931447058761</v>
      </c>
      <c r="T7" s="60">
        <f>($Q$6*0.7)*(1+$N$12)</f>
        <v>207.28931447058761</v>
      </c>
      <c r="U7" s="62">
        <f>($T$6*0.7)*(1+$Q$12)</f>
        <v>230.06449029963227</v>
      </c>
      <c r="V7" s="62">
        <f t="shared" ref="V7" si="10">($T$6*0.7)*(1+$Q$12)</f>
        <v>230.06449029963227</v>
      </c>
      <c r="W7" s="62">
        <f>($T$6*0.7)*(1+$Q$12)</f>
        <v>230.06449029963227</v>
      </c>
      <c r="X7" s="60">
        <f>($W$6*0.7)*(1+$T$12)</f>
        <v>258.079755779457</v>
      </c>
      <c r="Y7" s="60">
        <f t="shared" ref="Y7" si="11">($W$6*0.7)*(1+$T$12)</f>
        <v>258.079755779457</v>
      </c>
      <c r="Z7" s="60">
        <f>($W$6*0.7)*(1+$T$12)</f>
        <v>258.079755779457</v>
      </c>
      <c r="AA7" s="62">
        <f t="shared" ref="AA7:AB7" si="12">($Z$6*0.7)*(1+$W$12)</f>
        <v>274.3672219784354</v>
      </c>
      <c r="AB7" s="62">
        <f t="shared" si="12"/>
        <v>274.3672219784354</v>
      </c>
      <c r="AC7" s="62">
        <f>($Z$6*0.7)*(1+$W$12)</f>
        <v>274.3672219784354</v>
      </c>
      <c r="AD7" s="69">
        <f>($AC$6*0.7)*(1+$Z$12)</f>
        <v>288.6666236808606</v>
      </c>
      <c r="AE7" s="60">
        <f>($AC$6*0.7)*(1+$Z$12)</f>
        <v>288.6666236808606</v>
      </c>
      <c r="AF7" s="60">
        <f>($AC$6*0.7)*(1+$Z$12)</f>
        <v>288.6666236808606</v>
      </c>
      <c r="AG7" s="62">
        <f>($AF$6*0.5)*(1+$AC$12)</f>
        <v>217.2126821663845</v>
      </c>
      <c r="AH7" s="62">
        <f t="shared" ref="AH7" si="13">($AF$6*0.5)*(1+$AC$12)</f>
        <v>217.2126821663845</v>
      </c>
      <c r="AI7" s="62">
        <f>($AF$6*0.5)*(1+$AC$12)</f>
        <v>217.2126821663845</v>
      </c>
      <c r="AJ7" s="60">
        <f>($AI$6*0.5)*(1+$AF$12)</f>
        <v>239.01563838520286</v>
      </c>
      <c r="AK7" s="60">
        <f t="shared" ref="AK7:AL7" si="14">($AI$6*0.5)*(1+$AF$12)</f>
        <v>239.01563838520286</v>
      </c>
      <c r="AL7" s="60">
        <f>($AI$6*0.5)*(1+$AF$12)</f>
        <v>239.01563838520286</v>
      </c>
      <c r="AM7" s="62">
        <f>($AL$6*0.5)*(1+$AI$12)</f>
        <v>258.77006028162486</v>
      </c>
      <c r="AN7" s="62">
        <f t="shared" ref="AN7:AO7" si="15">($AL$6*0.5)*(1+$AI$12)</f>
        <v>258.77006028162486</v>
      </c>
      <c r="AO7" s="62">
        <f t="shared" si="15"/>
        <v>258.77006028162486</v>
      </c>
      <c r="AP7" s="60"/>
      <c r="AQ7" s="60"/>
      <c r="AR7" s="60"/>
    </row>
    <row r="8" spans="1:44" s="63" customFormat="1" ht="13.2" x14ac:dyDescent="0.25">
      <c r="A8" s="59" t="s">
        <v>31</v>
      </c>
      <c r="B8" s="60" t="s">
        <v>5</v>
      </c>
      <c r="C8" s="61" t="s">
        <v>5</v>
      </c>
      <c r="D8" s="61" t="s">
        <v>5</v>
      </c>
      <c r="E8" s="61" t="s">
        <v>5</v>
      </c>
      <c r="F8" s="69">
        <v>30</v>
      </c>
      <c r="G8" s="60">
        <v>30</v>
      </c>
      <c r="H8" s="60">
        <v>30</v>
      </c>
      <c r="I8" s="62">
        <f>($H$6*0.3)*(1+$E$17)</f>
        <v>45.986761733856582</v>
      </c>
      <c r="J8" s="62">
        <f t="shared" ref="J8:K8" si="16">($H$6*0.3)*(1+$E$17)</f>
        <v>45.986761733856582</v>
      </c>
      <c r="K8" s="62">
        <f t="shared" si="16"/>
        <v>45.986761733856582</v>
      </c>
      <c r="L8" s="60">
        <f>($K$6*0.3)*(1+$H$17)</f>
        <v>61.864505424545612</v>
      </c>
      <c r="M8" s="60">
        <f>($K$6*0.3)*(1+$H$17)</f>
        <v>61.864505424545612</v>
      </c>
      <c r="N8" s="60">
        <f t="shared" ref="N8" si="17">($K$6*0.3)*(1+$H$17)</f>
        <v>61.864505424545612</v>
      </c>
      <c r="O8" s="62">
        <f>($N$6*0.3)*(1+$K$17)</f>
        <v>71.359769448974077</v>
      </c>
      <c r="P8" s="62">
        <f t="shared" ref="P8" si="18">($N$6*0.3)*(1+$K$17)</f>
        <v>71.359769448974077</v>
      </c>
      <c r="Q8" s="62">
        <f>($N$6*0.3)*(1+$K$17)</f>
        <v>71.359769448974077</v>
      </c>
      <c r="R8" s="69">
        <f>($Q$6*0.3)*(1+$N$17)</f>
        <v>86.461465313920314</v>
      </c>
      <c r="S8" s="60">
        <f>($Q$6*0.3)*(1+$N$17)</f>
        <v>86.461465313920314</v>
      </c>
      <c r="T8" s="60">
        <f>($Q$6*0.3)*(1+$N$17)</f>
        <v>86.461465313920314</v>
      </c>
      <c r="U8" s="62">
        <f>($T$6*0.3)*(1+$Q$17)</f>
        <v>95.200296242537576</v>
      </c>
      <c r="V8" s="62">
        <f t="shared" ref="V8:W8" si="19">($T$6*0.3)*(1+$Q$17)</f>
        <v>95.200296242537576</v>
      </c>
      <c r="W8" s="62">
        <f t="shared" si="19"/>
        <v>95.200296242537576</v>
      </c>
      <c r="X8" s="60">
        <f>($W$6*0.3)*(1+$T$17)</f>
        <v>105.94123267245912</v>
      </c>
      <c r="Y8" s="60">
        <f>($W$6*0.3)*(1+$T$17)</f>
        <v>105.94123267245912</v>
      </c>
      <c r="Z8" s="60">
        <f>($W$6*0.3)*(1+$T$17)</f>
        <v>105.94123267245912</v>
      </c>
      <c r="AA8" s="62">
        <f t="shared" ref="AA8:AB8" si="20">($Z$6*0.3)*(1+$W$17)</f>
        <v>115.77244522702912</v>
      </c>
      <c r="AB8" s="62">
        <f t="shared" si="20"/>
        <v>115.77244522702912</v>
      </c>
      <c r="AC8" s="62">
        <f>($Z$6*0.3)*(1+$W$17)</f>
        <v>115.77244522702912</v>
      </c>
      <c r="AD8" s="69">
        <f>($AC$6*0.3)*(1+$Z$17)</f>
        <v>124.02737835722137</v>
      </c>
      <c r="AE8" s="60">
        <f>($AC$6*0.3)*(1+$Z$17)</f>
        <v>124.02737835722137</v>
      </c>
      <c r="AF8" s="60">
        <f>($AC$6*0.3)*(1+$Z$17)</f>
        <v>124.02737835722137</v>
      </c>
      <c r="AG8" s="62">
        <f>($AF$6*0.5)*(1+$AC$17)</f>
        <v>222.55886608461037</v>
      </c>
      <c r="AH8" s="62">
        <f>($AF$6*0.5)*(1+$AC$17)</f>
        <v>222.55886608461037</v>
      </c>
      <c r="AI8" s="62">
        <f>($AF$6*0.5)*(1+$AC$17)</f>
        <v>222.55886608461037</v>
      </c>
      <c r="AJ8" s="60">
        <f>($AI$6*0.5)*(1+$AF$17)</f>
        <v>240.64802769498206</v>
      </c>
      <c r="AK8" s="60">
        <f t="shared" ref="AK8" si="21">($AI$6*0.5)*(1+$AF$17)</f>
        <v>240.64802769498206</v>
      </c>
      <c r="AL8" s="60">
        <f>($AI$6*0.5)*(1+$AF$17)</f>
        <v>240.64802769498206</v>
      </c>
      <c r="AM8" s="62">
        <f>($AL$6*0.5)*(1+$AI$17)</f>
        <v>256.05616072209608</v>
      </c>
      <c r="AN8" s="62">
        <f t="shared" ref="AN8:AO8" si="22">($AL$6*0.5)*(1+$AI$17)</f>
        <v>256.05616072209608</v>
      </c>
      <c r="AO8" s="62">
        <f t="shared" si="22"/>
        <v>256.05616072209608</v>
      </c>
      <c r="AP8" s="60"/>
      <c r="AQ8" s="60"/>
      <c r="AR8" s="60"/>
    </row>
    <row r="9" spans="1:44" ht="13.2" x14ac:dyDescent="0.25">
      <c r="A9" s="5"/>
      <c r="B9" s="21"/>
      <c r="C9" s="22"/>
      <c r="D9" s="22"/>
      <c r="E9" s="22"/>
      <c r="F9" s="70"/>
      <c r="G9" s="21"/>
      <c r="H9" s="21"/>
      <c r="I9" s="22"/>
      <c r="J9" s="22"/>
      <c r="K9" s="22"/>
      <c r="L9" s="21"/>
      <c r="M9" s="21"/>
      <c r="N9" s="21"/>
      <c r="O9" s="22"/>
      <c r="P9" s="22"/>
      <c r="Q9" s="22"/>
      <c r="R9" s="70"/>
      <c r="S9" s="21"/>
      <c r="T9" s="21"/>
      <c r="U9" s="30"/>
      <c r="V9" s="19"/>
      <c r="W9" s="19"/>
      <c r="X9" s="32"/>
      <c r="Y9" s="32"/>
      <c r="Z9" s="32"/>
      <c r="AA9" s="30"/>
      <c r="AB9" s="19"/>
      <c r="AC9" s="19"/>
      <c r="AD9" s="70"/>
      <c r="AE9" s="21"/>
      <c r="AF9" s="21"/>
      <c r="AG9" s="30"/>
      <c r="AH9" s="19"/>
      <c r="AI9" s="19"/>
      <c r="AJ9" s="32"/>
      <c r="AK9" s="32"/>
      <c r="AL9" s="32"/>
      <c r="AM9" s="30"/>
      <c r="AN9" s="19"/>
      <c r="AO9" s="19"/>
      <c r="AP9" s="32"/>
      <c r="AQ9" s="32"/>
      <c r="AR9" s="32"/>
    </row>
    <row r="10" spans="1:44" s="37" customFormat="1" ht="13.2" x14ac:dyDescent="0.25">
      <c r="A10" s="13" t="s">
        <v>3</v>
      </c>
      <c r="B10" s="17">
        <v>43045.75</v>
      </c>
      <c r="C10" s="15">
        <v>48087.89</v>
      </c>
      <c r="D10" s="15">
        <v>51101.4</v>
      </c>
      <c r="E10" s="15">
        <v>55356.61</v>
      </c>
      <c r="F10" s="75">
        <v>63468.76</v>
      </c>
      <c r="G10" s="14">
        <v>70754.17</v>
      </c>
      <c r="H10" s="14">
        <v>80678.570000000007</v>
      </c>
      <c r="I10" s="15">
        <v>93671.26</v>
      </c>
      <c r="J10" s="16">
        <v>100527.27</v>
      </c>
      <c r="K10" s="16">
        <v>106664.97</v>
      </c>
      <c r="L10" s="17">
        <v>113694.76</v>
      </c>
      <c r="M10" s="17">
        <v>118007.3</v>
      </c>
      <c r="N10" s="17">
        <v>122891.98</v>
      </c>
      <c r="O10" s="15">
        <v>131045.09</v>
      </c>
      <c r="P10" s="15">
        <v>134754.34</v>
      </c>
      <c r="Q10" s="15">
        <v>137497.9</v>
      </c>
      <c r="R10" s="71">
        <v>141124.78</v>
      </c>
      <c r="S10" s="38">
        <v>149777.43</v>
      </c>
      <c r="T10" s="38">
        <v>155852.91</v>
      </c>
      <c r="U10" s="39">
        <v>160321.72</v>
      </c>
      <c r="V10" s="39">
        <v>163299.84</v>
      </c>
      <c r="W10" s="39">
        <v>167811.87</v>
      </c>
      <c r="X10" s="14">
        <v>172674.89</v>
      </c>
      <c r="Y10" s="14">
        <v>174917.11</v>
      </c>
      <c r="Z10" s="14">
        <v>177378.55</v>
      </c>
      <c r="AA10" s="15">
        <v>182089.61</v>
      </c>
      <c r="AB10" s="16">
        <v>184238.99</v>
      </c>
      <c r="AC10" s="16">
        <v>186718.83</v>
      </c>
      <c r="AD10" s="83">
        <v>188181.62</v>
      </c>
      <c r="AE10" s="17">
        <v>198241.7</v>
      </c>
      <c r="AF10" s="38">
        <v>202963.20000000001</v>
      </c>
      <c r="AG10" s="39">
        <v>210043.7</v>
      </c>
      <c r="AH10" s="39">
        <v>211428.89</v>
      </c>
      <c r="AI10" s="39">
        <v>218990.11</v>
      </c>
      <c r="AJ10" s="14"/>
      <c r="AK10" s="14"/>
      <c r="AL10" s="14"/>
      <c r="AM10" s="15"/>
      <c r="AN10" s="16"/>
      <c r="AO10" s="16"/>
      <c r="AP10" s="14"/>
      <c r="AQ10" s="14"/>
      <c r="AR10" s="14"/>
    </row>
    <row r="11" spans="1:44" s="36" customFormat="1" ht="13.2" x14ac:dyDescent="0.25">
      <c r="A11" s="31" t="s">
        <v>1</v>
      </c>
      <c r="B11" s="27" t="s">
        <v>5</v>
      </c>
      <c r="C11" s="25">
        <f>C10/B10-1</f>
        <v>0.11713444416696195</v>
      </c>
      <c r="D11" s="25">
        <f>D10/C10-1</f>
        <v>6.2666712970770755E-2</v>
      </c>
      <c r="E11" s="25">
        <f>E10/D10-1</f>
        <v>8.3269929982348723E-2</v>
      </c>
      <c r="F11" s="76">
        <f t="shared" ref="F11:I11" si="23">F10/E10-1</f>
        <v>0.14654347511525723</v>
      </c>
      <c r="G11" s="26">
        <f t="shared" si="23"/>
        <v>0.11478733789662821</v>
      </c>
      <c r="H11" s="26">
        <f t="shared" si="23"/>
        <v>0.14026593768254236</v>
      </c>
      <c r="I11" s="25">
        <f t="shared" si="23"/>
        <v>0.16104264118712064</v>
      </c>
      <c r="J11" s="25">
        <f t="shared" ref="J11" si="24">J10/I10-1</f>
        <v>7.3192247013651901E-2</v>
      </c>
      <c r="K11" s="25">
        <f>K10/J10-1</f>
        <v>6.1055074906540163E-2</v>
      </c>
      <c r="L11" s="27">
        <f t="shared" ref="L11:M11" si="25">L10/K10-1</f>
        <v>6.5905329556648296E-2</v>
      </c>
      <c r="M11" s="27">
        <f t="shared" si="25"/>
        <v>3.7930859786326154E-2</v>
      </c>
      <c r="N11" s="27">
        <f>N10/M10-1</f>
        <v>4.1393032464940749E-2</v>
      </c>
      <c r="O11" s="25">
        <f t="shared" ref="O11:P11" si="26">O10/N10-1</f>
        <v>6.6343710956565216E-2</v>
      </c>
      <c r="P11" s="25">
        <f t="shared" si="26"/>
        <v>2.8305142909207825E-2</v>
      </c>
      <c r="Q11" s="25">
        <f>Q10/P10-1</f>
        <v>2.0359715316033533E-2</v>
      </c>
      <c r="R11" s="72">
        <f t="shared" ref="R11" si="27">R10/Q10-1</f>
        <v>2.6377711950509752E-2</v>
      </c>
      <c r="S11" s="27">
        <f t="shared" ref="S11" si="28">S10/R10-1</f>
        <v>6.1312053063962146E-2</v>
      </c>
      <c r="T11" s="27">
        <f>T10/S10-1</f>
        <v>4.0563387955047769E-2</v>
      </c>
      <c r="U11" s="25">
        <f>U10/T10-1</f>
        <v>2.8673253518333386E-2</v>
      </c>
      <c r="V11" s="25">
        <f t="shared" ref="V11" si="29">V10/U10-1</f>
        <v>1.8575898512066757E-2</v>
      </c>
      <c r="W11" s="25">
        <f>W10/V10-1</f>
        <v>2.76303393806141E-2</v>
      </c>
      <c r="X11" s="27">
        <f t="shared" ref="X11:AC11" si="30">X10/W10-1</f>
        <v>2.8978998923020249E-2</v>
      </c>
      <c r="Y11" s="27">
        <f t="shared" si="30"/>
        <v>1.2985211688856246E-2</v>
      </c>
      <c r="Z11" s="27">
        <f t="shared" si="30"/>
        <v>1.407203674929236E-2</v>
      </c>
      <c r="AA11" s="25">
        <f t="shared" si="30"/>
        <v>2.655935568308565E-2</v>
      </c>
      <c r="AB11" s="25">
        <f t="shared" si="30"/>
        <v>1.1803968386773889E-2</v>
      </c>
      <c r="AC11" s="25">
        <f t="shared" si="30"/>
        <v>1.3459908784779984E-2</v>
      </c>
      <c r="AD11" s="72">
        <f t="shared" ref="AD11" si="31">AD10/AC10-1</f>
        <v>7.834185764767243E-3</v>
      </c>
      <c r="AE11" s="27">
        <f t="shared" ref="AE11" si="32">AE10/AD10-1</f>
        <v>5.3459418619097976E-2</v>
      </c>
      <c r="AF11" s="27">
        <f t="shared" ref="AF11" si="33">AF10/AE10-1</f>
        <v>2.3816886154628403E-2</v>
      </c>
      <c r="AG11" s="25">
        <f t="shared" ref="AG11" si="34">AG10/AF10-1</f>
        <v>3.4885634440134927E-2</v>
      </c>
      <c r="AH11" s="25">
        <f t="shared" ref="AH11" si="35">AH10/AG10-1</f>
        <v>6.5947705168019066E-3</v>
      </c>
      <c r="AI11" s="25">
        <f>AI10/AH10-1</f>
        <v>3.5762473141678797E-2</v>
      </c>
      <c r="AJ11" s="27"/>
      <c r="AK11" s="27"/>
      <c r="AL11" s="27"/>
      <c r="AM11" s="25"/>
      <c r="AN11" s="25"/>
      <c r="AO11" s="25"/>
      <c r="AP11" s="27"/>
      <c r="AQ11" s="27"/>
      <c r="AR11" s="27"/>
    </row>
    <row r="12" spans="1:44" s="36" customFormat="1" ht="15" customHeight="1" x14ac:dyDescent="0.25">
      <c r="A12" s="31" t="s">
        <v>2</v>
      </c>
      <c r="B12" s="27" t="s">
        <v>5</v>
      </c>
      <c r="C12" s="25"/>
      <c r="D12" s="25"/>
      <c r="E12" s="25">
        <f>E10/B10-1</f>
        <v>0.28599478461869055</v>
      </c>
      <c r="F12" s="72"/>
      <c r="G12" s="27"/>
      <c r="H12" s="26">
        <f>H10/E10-1</f>
        <v>0.45743335800367846</v>
      </c>
      <c r="I12" s="25"/>
      <c r="J12" s="25"/>
      <c r="K12" s="25">
        <f>K10/H10-1</f>
        <v>0.32209792513674929</v>
      </c>
      <c r="L12" s="27"/>
      <c r="M12" s="27"/>
      <c r="N12" s="29">
        <f>N10/K10-1</f>
        <v>0.15213063857796993</v>
      </c>
      <c r="O12" s="25"/>
      <c r="P12" s="25"/>
      <c r="Q12" s="25">
        <f>Q10/N10-1</f>
        <v>0.11885169398361062</v>
      </c>
      <c r="R12" s="72"/>
      <c r="S12" s="27"/>
      <c r="T12" s="27">
        <f>T10/Q10-1</f>
        <v>0.13349302062067858</v>
      </c>
      <c r="U12" s="25"/>
      <c r="V12" s="25"/>
      <c r="W12" s="25">
        <f>W10/T10-1</f>
        <v>7.673234975208354E-2</v>
      </c>
      <c r="X12" s="27"/>
      <c r="Y12" s="27"/>
      <c r="Z12" s="27">
        <f t="shared" ref="Z12" si="36">Z10/W10-1</f>
        <v>5.7008362996014528E-2</v>
      </c>
      <c r="AA12" s="25"/>
      <c r="AB12" s="25"/>
      <c r="AC12" s="25">
        <f>AC10/Z10-1</f>
        <v>5.2657325251559417E-2</v>
      </c>
      <c r="AD12" s="72"/>
      <c r="AE12" s="27"/>
      <c r="AF12" s="27">
        <f>AF10/AC10-1</f>
        <v>8.6999099126745971E-2</v>
      </c>
      <c r="AG12" s="25"/>
      <c r="AH12" s="22"/>
      <c r="AI12" s="25">
        <f>AI10/AF10-1</f>
        <v>7.896461033330171E-2</v>
      </c>
      <c r="AJ12" s="27"/>
      <c r="AK12" s="27"/>
      <c r="AL12" s="27"/>
      <c r="AM12" s="25"/>
      <c r="AN12" s="25"/>
      <c r="AO12" s="25"/>
      <c r="AP12" s="27"/>
      <c r="AQ12" s="27"/>
      <c r="AR12" s="27"/>
    </row>
    <row r="13" spans="1:44" ht="13.8" x14ac:dyDescent="0.3">
      <c r="A13" s="28" t="s">
        <v>13</v>
      </c>
      <c r="B13" s="24"/>
      <c r="C13" s="25"/>
      <c r="D13" s="25"/>
      <c r="E13" s="25"/>
      <c r="F13" s="72"/>
      <c r="G13" s="27"/>
      <c r="H13" s="27"/>
      <c r="I13" s="25"/>
      <c r="J13" s="25"/>
      <c r="K13" s="25"/>
      <c r="L13" s="27"/>
      <c r="M13" s="27"/>
      <c r="N13" s="27"/>
      <c r="O13" s="25"/>
      <c r="P13" s="25"/>
      <c r="Q13" s="25"/>
      <c r="R13" s="72"/>
      <c r="S13" s="27"/>
      <c r="T13" s="27"/>
      <c r="U13" s="25"/>
      <c r="V13" s="25"/>
      <c r="W13" s="25"/>
      <c r="X13" s="27"/>
      <c r="Y13" s="27"/>
      <c r="Z13" s="27"/>
      <c r="AA13" s="25"/>
      <c r="AB13" s="25"/>
      <c r="AC13" s="25"/>
      <c r="AD13" s="72"/>
      <c r="AE13" s="27"/>
      <c r="AF13" s="27"/>
      <c r="AG13" s="25"/>
      <c r="AH13" s="25"/>
      <c r="AI13" s="25"/>
      <c r="AJ13" s="27"/>
      <c r="AK13" s="27"/>
      <c r="AL13" s="27"/>
      <c r="AM13" s="25"/>
      <c r="AN13" s="25"/>
      <c r="AO13" s="25"/>
      <c r="AP13" s="27"/>
      <c r="AQ13" s="27"/>
      <c r="AR13" s="27"/>
    </row>
    <row r="14" spans="1:44" ht="13.2" x14ac:dyDescent="0.25">
      <c r="A14" s="5"/>
      <c r="B14" s="20"/>
      <c r="C14" s="22"/>
      <c r="D14" s="22"/>
      <c r="E14" s="22"/>
      <c r="F14" s="70"/>
      <c r="G14" s="21"/>
      <c r="H14" s="21"/>
      <c r="I14" s="22"/>
      <c r="J14" s="22"/>
      <c r="K14" s="22"/>
      <c r="L14" s="21"/>
      <c r="M14" s="21"/>
      <c r="N14" s="21"/>
      <c r="O14" s="22"/>
      <c r="P14" s="22"/>
      <c r="Q14" s="22"/>
      <c r="R14" s="70"/>
      <c r="S14" s="21"/>
      <c r="T14" s="21"/>
      <c r="U14" s="22"/>
      <c r="V14" s="22"/>
      <c r="W14" s="22"/>
      <c r="X14" s="21"/>
      <c r="Y14" s="21"/>
      <c r="Z14" s="21"/>
      <c r="AA14" s="22"/>
      <c r="AB14" s="22"/>
      <c r="AC14" s="22"/>
      <c r="AD14" s="70"/>
      <c r="AE14" s="21"/>
      <c r="AF14" s="21"/>
      <c r="AG14" s="22"/>
      <c r="AH14" s="22"/>
      <c r="AI14" s="22"/>
      <c r="AJ14" s="21"/>
      <c r="AK14" s="21"/>
      <c r="AL14" s="21"/>
      <c r="AM14" s="22"/>
      <c r="AN14" s="22"/>
      <c r="AO14" s="22"/>
      <c r="AP14" s="21"/>
      <c r="AQ14" s="21"/>
      <c r="AR14" s="21"/>
    </row>
    <row r="15" spans="1:44" s="37" customFormat="1" ht="13.2" x14ac:dyDescent="0.25">
      <c r="A15" s="13" t="s">
        <v>0</v>
      </c>
      <c r="B15" s="17">
        <v>2304.9241999999999</v>
      </c>
      <c r="C15" s="15">
        <v>2496.3000000000002</v>
      </c>
      <c r="D15" s="15">
        <v>2816.1</v>
      </c>
      <c r="E15" s="15">
        <v>3533.2</v>
      </c>
      <c r="F15" s="77">
        <v>4261.5324000000001</v>
      </c>
      <c r="G15" s="40">
        <v>4825.7880999999998</v>
      </c>
      <c r="H15" s="40">
        <v>5357.0928999999996</v>
      </c>
      <c r="I15" s="16">
        <v>5830.2271000000001</v>
      </c>
      <c r="J15" s="16">
        <v>6073.7165000000005</v>
      </c>
      <c r="K15" s="15">
        <v>6351.7</v>
      </c>
      <c r="L15" s="14">
        <v>6607.7</v>
      </c>
      <c r="M15" s="14">
        <v>6883.4</v>
      </c>
      <c r="N15" s="14">
        <v>7122.2</v>
      </c>
      <c r="O15" s="39">
        <v>7314</v>
      </c>
      <c r="P15" s="39">
        <v>7491.4</v>
      </c>
      <c r="Q15" s="39">
        <v>7694</v>
      </c>
      <c r="R15" s="71">
        <v>7864.1256999999996</v>
      </c>
      <c r="S15" s="38">
        <v>8052.9926999999998</v>
      </c>
      <c r="T15" s="38">
        <v>8353.3158000000003</v>
      </c>
      <c r="U15" s="16">
        <v>8585.6077999999998</v>
      </c>
      <c r="V15" s="16">
        <v>8714.4871000000003</v>
      </c>
      <c r="W15" s="15">
        <v>8855.5681000000004</v>
      </c>
      <c r="X15" s="38">
        <v>9024</v>
      </c>
      <c r="Y15" s="38">
        <v>9193.2000000000007</v>
      </c>
      <c r="Z15" s="38">
        <v>9384.1</v>
      </c>
      <c r="AA15" s="16">
        <v>9603.9</v>
      </c>
      <c r="AB15" s="16">
        <v>9841.4</v>
      </c>
      <c r="AC15" s="16">
        <v>10121.371499999999</v>
      </c>
      <c r="AD15" s="83">
        <v>10413.0309</v>
      </c>
      <c r="AE15" s="17">
        <v>10714.6255</v>
      </c>
      <c r="AF15" s="17">
        <v>11077.060799999999</v>
      </c>
      <c r="AG15" s="16">
        <v>11363.090399999999</v>
      </c>
      <c r="AH15" s="16">
        <v>11607.393700000001</v>
      </c>
      <c r="AI15" s="15">
        <v>11826.4103</v>
      </c>
      <c r="AJ15" s="38"/>
      <c r="AK15" s="38"/>
      <c r="AL15" s="38"/>
      <c r="AM15" s="16"/>
      <c r="AN15" s="16"/>
      <c r="AO15" s="15"/>
      <c r="AP15" s="38"/>
      <c r="AQ15" s="38"/>
      <c r="AR15" s="38"/>
    </row>
    <row r="16" spans="1:44" s="36" customFormat="1" ht="13.2" x14ac:dyDescent="0.25">
      <c r="A16" s="31" t="s">
        <v>1</v>
      </c>
      <c r="B16" s="27"/>
      <c r="C16" s="25">
        <f t="shared" ref="C16:G16" si="37">C15/B15-1</f>
        <v>8.302910785526052E-2</v>
      </c>
      <c r="D16" s="25">
        <f t="shared" si="37"/>
        <v>0.12810960221127266</v>
      </c>
      <c r="E16" s="25">
        <f t="shared" si="37"/>
        <v>0.25464294591811365</v>
      </c>
      <c r="F16" s="76">
        <f t="shared" si="37"/>
        <v>0.20613959017321415</v>
      </c>
      <c r="G16" s="26">
        <f t="shared" si="37"/>
        <v>0.13240676053524769</v>
      </c>
      <c r="H16" s="26">
        <f>H15/G15-1</f>
        <v>0.11009700156540236</v>
      </c>
      <c r="I16" s="25">
        <f>I15/H15-1</f>
        <v>8.8319207606050831E-2</v>
      </c>
      <c r="J16" s="25">
        <f t="shared" ref="J16:K16" si="38">J15/I15-1</f>
        <v>4.176327882665154E-2</v>
      </c>
      <c r="K16" s="25">
        <f t="shared" si="38"/>
        <v>4.5768270547365653E-2</v>
      </c>
      <c r="L16" s="27">
        <f t="shared" ref="L16" si="39">L15/K15-1</f>
        <v>4.0304170537021511E-2</v>
      </c>
      <c r="M16" s="27">
        <f t="shared" ref="M16" si="40">M15/L15-1</f>
        <v>4.1724049215309478E-2</v>
      </c>
      <c r="N16" s="27">
        <f t="shared" ref="N16" si="41">N15/M15-1</f>
        <v>3.4692157945201529E-2</v>
      </c>
      <c r="O16" s="25">
        <f t="shared" ref="O16" si="42">O15/N15-1</f>
        <v>2.6929881216477991E-2</v>
      </c>
      <c r="P16" s="25">
        <f t="shared" ref="P16" si="43">P15/O15-1</f>
        <v>2.4254853705222734E-2</v>
      </c>
      <c r="Q16" s="25">
        <f>Q15/P15-1</f>
        <v>2.7044344181327951E-2</v>
      </c>
      <c r="R16" s="72">
        <f t="shared" ref="R16" si="44">R15/Q15-1</f>
        <v>2.2111476475175307E-2</v>
      </c>
      <c r="S16" s="27">
        <f t="shared" ref="S16" si="45">S15/R15-1</f>
        <v>2.4016274307517849E-2</v>
      </c>
      <c r="T16" s="27">
        <f t="shared" ref="T16" si="46">T15/S15-1</f>
        <v>3.7293353066121693E-2</v>
      </c>
      <c r="U16" s="25">
        <f>U15/T15-1</f>
        <v>2.7808358448509596E-2</v>
      </c>
      <c r="V16" s="25">
        <f>V15/U15-1</f>
        <v>1.5011086343823088E-2</v>
      </c>
      <c r="W16" s="25">
        <f t="shared" ref="W16" si="47">W15/V15-1</f>
        <v>1.6189248819933333E-2</v>
      </c>
      <c r="X16" s="27">
        <f t="shared" ref="X16" si="48">X15/W15-1</f>
        <v>1.9019886482494419E-2</v>
      </c>
      <c r="Y16" s="27">
        <f t="shared" ref="Y16" si="49">Y15/X15-1</f>
        <v>1.8750000000000044E-2</v>
      </c>
      <c r="Z16" s="27">
        <f t="shared" ref="Z16" si="50">Z15/Y15-1</f>
        <v>2.076534830091803E-2</v>
      </c>
      <c r="AA16" s="25">
        <f t="shared" ref="AA16" si="51">AA15/Z15-1</f>
        <v>2.3422597798403499E-2</v>
      </c>
      <c r="AB16" s="25">
        <f t="shared" ref="AB16" si="52">AB15/AA15-1</f>
        <v>2.4729536958943754E-2</v>
      </c>
      <c r="AC16" s="25">
        <f t="shared" ref="AC16" si="53">AC15/AB15-1</f>
        <v>2.8448340683236095E-2</v>
      </c>
      <c r="AD16" s="72">
        <f t="shared" ref="AD16" si="54">AD15/AC15-1</f>
        <v>2.881619353661713E-2</v>
      </c>
      <c r="AE16" s="27">
        <f t="shared" ref="AE16" si="55">AE15/AD15-1</f>
        <v>2.8963190726726928E-2</v>
      </c>
      <c r="AF16" s="27">
        <f t="shared" ref="AF16" si="56">AF15/AE15-1</f>
        <v>3.3826221924415201E-2</v>
      </c>
      <c r="AG16" s="25">
        <f t="shared" ref="AG16" si="57">AG15/AF15-1</f>
        <v>2.5821795615674548E-2</v>
      </c>
      <c r="AH16" s="25">
        <f t="shared" ref="AH16" si="58">AH15/AG15-1</f>
        <v>2.1499723349908573E-2</v>
      </c>
      <c r="AI16" s="25">
        <f>AI15/AH15-1</f>
        <v>1.8868714688293764E-2</v>
      </c>
      <c r="AJ16" s="27"/>
      <c r="AK16" s="27"/>
      <c r="AL16" s="27"/>
      <c r="AM16" s="25"/>
      <c r="AN16" s="25"/>
      <c r="AO16" s="25"/>
      <c r="AP16" s="27"/>
      <c r="AQ16" s="27"/>
      <c r="AR16" s="27"/>
    </row>
    <row r="17" spans="1:44" s="36" customFormat="1" ht="13.2" x14ac:dyDescent="0.25">
      <c r="A17" s="31" t="s">
        <v>2</v>
      </c>
      <c r="B17" s="27"/>
      <c r="C17" s="25"/>
      <c r="D17" s="25"/>
      <c r="E17" s="25">
        <f>E15/B15-1</f>
        <v>0.53289205779521942</v>
      </c>
      <c r="F17" s="76"/>
      <c r="G17" s="26"/>
      <c r="H17" s="26">
        <f>H15/E15-1</f>
        <v>0.51621558360692865</v>
      </c>
      <c r="I17" s="25"/>
      <c r="J17" s="25"/>
      <c r="K17" s="25">
        <f>K15/H15-1</f>
        <v>0.18566172335745756</v>
      </c>
      <c r="L17" s="27"/>
      <c r="M17" s="27"/>
      <c r="N17" s="29">
        <f>N15/K15-1</f>
        <v>0.12130610702646538</v>
      </c>
      <c r="O17" s="25"/>
      <c r="P17" s="25"/>
      <c r="Q17" s="25">
        <f>Q15/N15-1</f>
        <v>8.0284181853921499E-2</v>
      </c>
      <c r="R17" s="72"/>
      <c r="S17" s="27"/>
      <c r="T17" s="27">
        <f>T15/Q15-1</f>
        <v>8.5692201715622529E-2</v>
      </c>
      <c r="U17" s="25"/>
      <c r="V17" s="25"/>
      <c r="W17" s="25">
        <f>W15/T15-1</f>
        <v>6.0126099865636551E-2</v>
      </c>
      <c r="X17" s="27"/>
      <c r="Y17" s="27"/>
      <c r="Z17" s="27">
        <f>Z15/W15-1</f>
        <v>5.9683567901194223E-2</v>
      </c>
      <c r="AA17" s="25"/>
      <c r="AB17" s="25"/>
      <c r="AC17" s="25">
        <f>AC15/Z15-1</f>
        <v>7.8566031905030753E-2</v>
      </c>
      <c r="AD17" s="72"/>
      <c r="AE17" s="27"/>
      <c r="AF17" s="27">
        <f>AF15/AC15-1</f>
        <v>9.4422905038116678E-2</v>
      </c>
      <c r="AG17" s="25"/>
      <c r="AH17" s="25"/>
      <c r="AI17" s="25">
        <f>AI15/AF15-1</f>
        <v>6.7648766539224914E-2</v>
      </c>
      <c r="AJ17" s="27"/>
      <c r="AK17" s="27"/>
      <c r="AL17" s="27"/>
      <c r="AM17" s="25"/>
      <c r="AN17" s="25"/>
      <c r="AO17" s="25"/>
      <c r="AP17" s="27"/>
      <c r="AQ17" s="27"/>
      <c r="AR17" s="27"/>
    </row>
    <row r="18" spans="1:44" ht="13.2" x14ac:dyDescent="0.25">
      <c r="A18" s="18"/>
      <c r="B18" s="27"/>
      <c r="C18" s="25"/>
      <c r="D18" s="25"/>
      <c r="E18" s="25"/>
      <c r="F18" s="72"/>
      <c r="G18" s="27"/>
      <c r="H18" s="27"/>
      <c r="I18" s="25"/>
      <c r="J18" s="25"/>
      <c r="K18" s="25"/>
      <c r="L18" s="27"/>
      <c r="M18" s="27"/>
      <c r="N18" s="27"/>
      <c r="O18" s="25"/>
      <c r="P18" s="25"/>
      <c r="Q18" s="22"/>
      <c r="R18" s="72"/>
      <c r="S18" s="27"/>
      <c r="T18" s="27"/>
      <c r="U18" s="25"/>
      <c r="V18" s="25"/>
      <c r="W18" s="25"/>
      <c r="X18" s="27"/>
      <c r="Y18" s="27"/>
      <c r="Z18" s="27"/>
      <c r="AA18" s="25"/>
      <c r="AB18" s="25"/>
      <c r="AC18" s="25"/>
      <c r="AD18" s="72"/>
      <c r="AE18" s="27"/>
      <c r="AF18" s="27"/>
      <c r="AG18" s="25"/>
      <c r="AH18" s="25"/>
      <c r="AI18" s="25"/>
      <c r="AJ18" s="27"/>
      <c r="AK18" s="27"/>
      <c r="AL18" s="27"/>
      <c r="AM18" s="25"/>
      <c r="AN18" s="25"/>
      <c r="AO18" s="25"/>
      <c r="AP18" s="27"/>
      <c r="AQ18" s="27"/>
      <c r="AR18" s="27"/>
    </row>
    <row r="19" spans="1:44" ht="13.8" x14ac:dyDescent="0.3">
      <c r="A19" s="28" t="s">
        <v>4</v>
      </c>
      <c r="B19" s="21"/>
      <c r="C19" s="22"/>
      <c r="D19" s="22"/>
      <c r="E19" s="22"/>
      <c r="F19" s="70"/>
      <c r="G19" s="21"/>
      <c r="H19" s="21"/>
      <c r="I19" s="22"/>
      <c r="J19" s="22"/>
      <c r="K19" s="22"/>
      <c r="L19" s="21"/>
      <c r="M19" s="21"/>
      <c r="N19" s="21"/>
      <c r="O19" s="22"/>
      <c r="P19" s="22"/>
      <c r="Q19" s="22"/>
      <c r="R19" s="70"/>
      <c r="S19" s="21"/>
      <c r="T19" s="21"/>
      <c r="U19" s="22"/>
      <c r="V19" s="22"/>
      <c r="W19" s="22"/>
      <c r="X19" s="21"/>
      <c r="Y19" s="21"/>
      <c r="Z19" s="21"/>
      <c r="AA19" s="22"/>
      <c r="AB19" s="22"/>
      <c r="AC19" s="22"/>
      <c r="AD19" s="70"/>
      <c r="AE19" s="21"/>
      <c r="AF19" s="21"/>
      <c r="AG19" s="22"/>
      <c r="AH19" s="22"/>
      <c r="AI19" s="22"/>
      <c r="AJ19" s="21"/>
      <c r="AK19" s="21"/>
      <c r="AL19" s="21"/>
      <c r="AM19" s="22"/>
      <c r="AN19" s="22"/>
      <c r="AO19" s="22"/>
      <c r="AP19" s="21"/>
      <c r="AQ19" s="21"/>
      <c r="AR19" s="21"/>
    </row>
    <row r="20" spans="1:44" ht="13.2" x14ac:dyDescent="0.25">
      <c r="A20" s="5"/>
      <c r="B20" s="21"/>
      <c r="C20" s="22"/>
      <c r="D20" s="22"/>
      <c r="E20" s="22"/>
      <c r="F20" s="70"/>
      <c r="G20" s="21"/>
      <c r="H20" s="21"/>
      <c r="I20" s="22"/>
      <c r="J20" s="22"/>
      <c r="K20" s="22"/>
      <c r="L20" s="21"/>
      <c r="M20" s="21"/>
      <c r="N20" s="21"/>
      <c r="O20" s="22"/>
      <c r="P20" s="22"/>
      <c r="Q20" s="22"/>
      <c r="R20" s="70"/>
      <c r="S20" s="21"/>
      <c r="T20" s="21"/>
      <c r="U20" s="22"/>
      <c r="V20" s="22"/>
      <c r="W20" s="22"/>
      <c r="X20" s="21"/>
      <c r="Y20" s="21"/>
      <c r="Z20" s="21"/>
      <c r="AA20" s="22"/>
      <c r="AB20" s="22"/>
      <c r="AC20" s="22"/>
      <c r="AD20" s="70"/>
      <c r="AE20" s="21"/>
      <c r="AF20" s="21"/>
      <c r="AG20" s="22"/>
      <c r="AH20" s="22"/>
      <c r="AI20" s="22"/>
      <c r="AJ20" s="21"/>
      <c r="AK20" s="21"/>
      <c r="AL20" s="21"/>
      <c r="AM20" s="22"/>
      <c r="AN20" s="22"/>
      <c r="AO20" s="22"/>
      <c r="AP20" s="21"/>
      <c r="AQ20" s="21"/>
      <c r="AR20" s="21"/>
    </row>
    <row r="21" spans="1:44" ht="13.2" x14ac:dyDescent="0.25">
      <c r="A21" s="5"/>
      <c r="B21" s="21"/>
      <c r="C21" s="22"/>
      <c r="D21" s="22"/>
      <c r="E21" s="22"/>
      <c r="F21" s="70"/>
      <c r="G21" s="21"/>
      <c r="H21" s="21"/>
      <c r="I21" s="22"/>
      <c r="J21" s="22"/>
      <c r="K21" s="22"/>
      <c r="L21" s="21"/>
      <c r="M21" s="21"/>
      <c r="N21" s="21"/>
      <c r="O21" s="22"/>
      <c r="P21" s="22"/>
      <c r="Q21" s="22"/>
      <c r="R21" s="70"/>
      <c r="S21" s="21"/>
      <c r="T21" s="21"/>
      <c r="U21" s="22"/>
      <c r="V21" s="22"/>
      <c r="W21" s="22"/>
      <c r="X21" s="21"/>
      <c r="Y21" s="21"/>
      <c r="Z21" s="21"/>
      <c r="AA21" s="22"/>
      <c r="AB21" s="22"/>
      <c r="AC21" s="22"/>
      <c r="AD21" s="70"/>
      <c r="AE21" s="21"/>
      <c r="AF21" s="21"/>
      <c r="AG21" s="22"/>
      <c r="AH21" s="22"/>
      <c r="AI21" s="22"/>
      <c r="AJ21" s="21"/>
      <c r="AK21" s="21"/>
      <c r="AL21" s="21"/>
      <c r="AM21" s="22"/>
      <c r="AN21" s="22"/>
      <c r="AO21" s="22"/>
      <c r="AP21" s="21"/>
      <c r="AQ21" s="21"/>
      <c r="AR21" s="21"/>
    </row>
    <row r="22" spans="1:44" ht="13.2" x14ac:dyDescent="0.25">
      <c r="B22" s="21"/>
      <c r="C22" s="22"/>
      <c r="D22" s="22"/>
      <c r="E22" s="22"/>
      <c r="F22" s="70"/>
      <c r="G22" s="21"/>
      <c r="H22" s="21"/>
      <c r="I22" s="22"/>
      <c r="J22" s="22"/>
      <c r="K22" s="22"/>
      <c r="L22" s="21"/>
      <c r="M22" s="21"/>
      <c r="N22" s="21"/>
      <c r="O22" s="22"/>
      <c r="P22" s="22"/>
      <c r="Q22" s="22"/>
      <c r="R22" s="70"/>
      <c r="S22" s="21"/>
      <c r="T22" s="21"/>
      <c r="U22" s="22"/>
      <c r="V22" s="22"/>
      <c r="W22" s="22"/>
      <c r="X22" s="21"/>
      <c r="Y22" s="21"/>
      <c r="Z22" s="21"/>
      <c r="AA22" s="22"/>
      <c r="AB22" s="22"/>
      <c r="AC22" s="22"/>
      <c r="AD22" s="70"/>
      <c r="AE22" s="21"/>
      <c r="AF22" s="21"/>
      <c r="AG22" s="22"/>
      <c r="AH22" s="22"/>
      <c r="AI22" s="22"/>
      <c r="AJ22" s="21"/>
      <c r="AK22" s="21"/>
      <c r="AL22" s="21"/>
      <c r="AM22" s="22"/>
      <c r="AN22" s="22"/>
      <c r="AO22" s="22"/>
      <c r="AP22" s="21"/>
      <c r="AQ22" s="21"/>
      <c r="AR22" s="21"/>
    </row>
    <row r="23" spans="1:44" ht="13.2" x14ac:dyDescent="0.25">
      <c r="A23" s="5"/>
      <c r="B23" s="21"/>
      <c r="C23" s="22"/>
      <c r="D23" s="22"/>
      <c r="E23" s="22"/>
      <c r="F23" s="70"/>
      <c r="G23" s="21"/>
      <c r="H23" s="21"/>
      <c r="I23" s="22"/>
      <c r="J23" s="22"/>
      <c r="K23" s="22"/>
      <c r="L23" s="21"/>
      <c r="M23" s="21"/>
      <c r="N23" s="21"/>
      <c r="O23" s="22"/>
      <c r="P23" s="22"/>
      <c r="Q23" s="22"/>
      <c r="R23" s="70"/>
      <c r="S23" s="21"/>
      <c r="T23" s="21"/>
      <c r="U23" s="22"/>
      <c r="V23" s="22"/>
      <c r="W23" s="22"/>
      <c r="X23" s="21"/>
      <c r="Y23" s="21"/>
      <c r="Z23" s="21"/>
      <c r="AA23" s="22"/>
      <c r="AB23" s="22"/>
      <c r="AC23" s="22"/>
      <c r="AD23" s="70"/>
      <c r="AE23" s="21"/>
      <c r="AF23" s="21"/>
      <c r="AG23" s="22"/>
      <c r="AH23" s="22"/>
      <c r="AI23" s="22"/>
      <c r="AJ23" s="21"/>
      <c r="AK23" s="21"/>
      <c r="AL23" s="21"/>
      <c r="AM23" s="22"/>
      <c r="AN23" s="22"/>
      <c r="AO23" s="22"/>
      <c r="AP23" s="21"/>
      <c r="AQ23" s="21"/>
      <c r="AR23" s="21"/>
    </row>
    <row r="24" spans="1:44" ht="13.2" x14ac:dyDescent="0.25">
      <c r="A24" s="5"/>
      <c r="B24" s="21"/>
      <c r="C24" s="22"/>
      <c r="D24" s="22"/>
      <c r="E24" s="22"/>
      <c r="F24" s="70"/>
      <c r="G24" s="21"/>
      <c r="H24" s="21"/>
      <c r="I24" s="22"/>
      <c r="J24" s="22"/>
      <c r="K24" s="22"/>
      <c r="L24" s="21"/>
      <c r="M24" s="21"/>
      <c r="N24" s="21"/>
      <c r="O24" s="22"/>
      <c r="P24" s="22"/>
      <c r="Q24" s="22"/>
      <c r="R24" s="70"/>
      <c r="S24" s="21"/>
      <c r="T24" s="21"/>
      <c r="U24" s="22"/>
      <c r="V24" s="22"/>
      <c r="W24" s="22"/>
      <c r="X24" s="21"/>
      <c r="Y24" s="21"/>
      <c r="Z24" s="21"/>
      <c r="AA24" s="22"/>
      <c r="AB24" s="22"/>
      <c r="AC24" s="22"/>
      <c r="AD24" s="70"/>
      <c r="AE24" s="21"/>
      <c r="AF24" s="21"/>
      <c r="AG24" s="22"/>
      <c r="AH24" s="22"/>
      <c r="AI24" s="22"/>
      <c r="AJ24" s="21"/>
      <c r="AK24" s="21"/>
      <c r="AL24" s="21"/>
      <c r="AM24" s="22"/>
      <c r="AN24" s="22"/>
      <c r="AO24" s="22"/>
      <c r="AP24" s="21"/>
      <c r="AQ24" s="21"/>
      <c r="AR24" s="21"/>
    </row>
    <row r="25" spans="1:44" x14ac:dyDescent="0.2">
      <c r="B25" s="3"/>
      <c r="C25" s="4"/>
      <c r="D25" s="4"/>
      <c r="E25" s="4"/>
      <c r="F25" s="73"/>
      <c r="G25" s="3"/>
      <c r="H25" s="3"/>
      <c r="I25" s="4"/>
      <c r="J25" s="4"/>
      <c r="K25" s="4"/>
      <c r="L25" s="3"/>
      <c r="M25" s="3"/>
      <c r="N25" s="3"/>
      <c r="O25" s="4"/>
      <c r="P25" s="4"/>
      <c r="Q25" s="4"/>
      <c r="R25" s="73"/>
      <c r="S25" s="3"/>
      <c r="T25" s="3"/>
      <c r="U25" s="4"/>
      <c r="V25" s="4"/>
      <c r="W25" s="4"/>
      <c r="X25" s="3"/>
      <c r="Y25" s="3"/>
      <c r="Z25" s="3"/>
      <c r="AA25" s="4"/>
      <c r="AB25" s="4"/>
      <c r="AC25" s="4"/>
      <c r="AD25" s="73"/>
      <c r="AE25" s="3"/>
      <c r="AF25" s="3"/>
      <c r="AG25" s="4"/>
      <c r="AH25" s="4"/>
      <c r="AI25" s="4"/>
      <c r="AJ25" s="3"/>
      <c r="AK25" s="3"/>
      <c r="AL25" s="3"/>
      <c r="AM25" s="4"/>
      <c r="AN25" s="4"/>
      <c r="AO25" s="4"/>
      <c r="AP25" s="3"/>
      <c r="AQ25" s="3"/>
      <c r="AR25" s="3"/>
    </row>
    <row r="26" spans="1:44" x14ac:dyDescent="0.2">
      <c r="B26" s="3"/>
      <c r="C26" s="4"/>
      <c r="D26" s="4"/>
      <c r="E26" s="4"/>
      <c r="F26" s="73"/>
      <c r="G26" s="3"/>
      <c r="H26" s="3"/>
      <c r="I26" s="4"/>
      <c r="J26" s="4"/>
      <c r="K26" s="4"/>
      <c r="L26" s="3"/>
      <c r="M26" s="3"/>
      <c r="N26" s="3"/>
      <c r="O26" s="4"/>
      <c r="P26" s="4"/>
      <c r="Q26" s="4"/>
      <c r="R26" s="73"/>
      <c r="S26" s="3"/>
      <c r="T26" s="3"/>
      <c r="U26" s="4"/>
      <c r="V26" s="4"/>
      <c r="W26" s="4"/>
      <c r="X26" s="3"/>
      <c r="Y26" s="3"/>
      <c r="Z26" s="3"/>
      <c r="AA26" s="4"/>
      <c r="AB26" s="4"/>
      <c r="AC26" s="4"/>
      <c r="AD26" s="73"/>
      <c r="AE26" s="3"/>
      <c r="AF26" s="3"/>
      <c r="AG26" s="4"/>
      <c r="AH26" s="4"/>
      <c r="AI26" s="4"/>
      <c r="AJ26" s="3"/>
      <c r="AK26" s="3"/>
      <c r="AL26" s="3"/>
      <c r="AM26" s="4"/>
      <c r="AN26" s="4"/>
      <c r="AO26" s="4"/>
      <c r="AP26" s="3"/>
      <c r="AQ26" s="3"/>
      <c r="AR26" s="3"/>
    </row>
    <row r="27" spans="1:44" x14ac:dyDescent="0.2">
      <c r="B27" s="3"/>
      <c r="C27" s="4"/>
      <c r="D27" s="4"/>
      <c r="E27" s="4"/>
      <c r="F27" s="73"/>
      <c r="G27" s="3"/>
      <c r="H27" s="3"/>
      <c r="I27" s="4"/>
      <c r="J27" s="4"/>
      <c r="K27" s="4"/>
      <c r="L27" s="3"/>
      <c r="M27" s="3"/>
      <c r="N27" s="3"/>
      <c r="O27" s="4"/>
      <c r="P27" s="4"/>
      <c r="Q27" s="4"/>
      <c r="R27" s="73"/>
      <c r="S27" s="3"/>
      <c r="T27" s="3"/>
      <c r="U27" s="4"/>
      <c r="V27" s="4"/>
      <c r="W27" s="4"/>
      <c r="X27" s="3"/>
      <c r="Y27" s="3"/>
      <c r="Z27" s="3"/>
      <c r="AA27" s="4"/>
      <c r="AB27" s="4"/>
      <c r="AC27" s="4"/>
      <c r="AD27" s="73"/>
      <c r="AE27" s="3"/>
      <c r="AF27" s="3"/>
      <c r="AG27" s="4"/>
      <c r="AH27" s="4"/>
      <c r="AI27" s="4"/>
      <c r="AJ27" s="3"/>
      <c r="AK27" s="3"/>
      <c r="AL27" s="3"/>
      <c r="AM27" s="4"/>
      <c r="AN27" s="4"/>
      <c r="AO27" s="4"/>
      <c r="AP27" s="3"/>
      <c r="AQ27" s="3"/>
      <c r="AR27" s="3"/>
    </row>
    <row r="28" spans="1:44" x14ac:dyDescent="0.2">
      <c r="B28" s="3"/>
      <c r="C28" s="4"/>
      <c r="D28" s="4"/>
      <c r="E28" s="4"/>
      <c r="F28" s="73"/>
      <c r="G28" s="3"/>
      <c r="H28" s="3"/>
      <c r="I28" s="4"/>
      <c r="J28" s="4"/>
      <c r="K28" s="4"/>
      <c r="L28" s="3"/>
      <c r="M28" s="3"/>
      <c r="N28" s="3"/>
      <c r="O28" s="4"/>
      <c r="P28" s="4"/>
      <c r="Q28" s="4"/>
      <c r="R28" s="73"/>
      <c r="S28" s="3"/>
      <c r="T28" s="3"/>
      <c r="U28" s="4"/>
      <c r="V28" s="4"/>
      <c r="W28" s="4"/>
      <c r="X28" s="3"/>
      <c r="Y28" s="3"/>
      <c r="Z28" s="3"/>
      <c r="AA28" s="4"/>
      <c r="AB28" s="4"/>
      <c r="AC28" s="4"/>
      <c r="AD28" s="73"/>
      <c r="AE28" s="3"/>
      <c r="AF28" s="3"/>
      <c r="AG28" s="4"/>
      <c r="AH28" s="4"/>
      <c r="AI28" s="4"/>
      <c r="AJ28" s="3"/>
      <c r="AK28" s="3"/>
      <c r="AL28" s="3"/>
      <c r="AM28" s="4"/>
      <c r="AN28" s="4"/>
      <c r="AO28" s="4"/>
      <c r="AP28" s="3"/>
      <c r="AQ28" s="3"/>
      <c r="AR28" s="3"/>
    </row>
  </sheetData>
  <mergeCells count="14">
    <mergeCell ref="C3:E3"/>
    <mergeCell ref="AD3:AF3"/>
    <mergeCell ref="AG3:AI3"/>
    <mergeCell ref="AJ3:AL3"/>
    <mergeCell ref="AM3:AO3"/>
    <mergeCell ref="AA3:AC3"/>
    <mergeCell ref="X3:Z3"/>
    <mergeCell ref="U3:W3"/>
    <mergeCell ref="R3:T3"/>
    <mergeCell ref="AP3:AR3"/>
    <mergeCell ref="O3:Q3"/>
    <mergeCell ref="L3:N3"/>
    <mergeCell ref="I3:K3"/>
    <mergeCell ref="F3:H3"/>
  </mergeCells>
  <hyperlinks>
    <hyperlink ref="A13" r:id="rId1"/>
    <hyperlink ref="A19" r:id="rId2"/>
  </hyperlinks>
  <pageMargins left="0.7" right="0.7" top="0.75" bottom="0.75" header="0.3" footer="0.3"/>
  <pageSetup paperSize="9" scale="63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"/>
  <sheetViews>
    <sheetView showGridLines="0" workbookViewId="0">
      <selection activeCell="K22" sqref="K22"/>
    </sheetView>
  </sheetViews>
  <sheetFormatPr baseColWidth="10" defaultColWidth="8" defaultRowHeight="10.199999999999999" x14ac:dyDescent="0.2"/>
  <cols>
    <col min="1" max="1" width="42.109375" style="35" customWidth="1"/>
    <col min="2" max="2" width="10.88671875" style="1" bestFit="1" customWidth="1"/>
    <col min="3" max="5" width="10.88671875" style="2" bestFit="1" customWidth="1"/>
    <col min="6" max="6" width="10.88671875" style="74" bestFit="1" customWidth="1"/>
    <col min="7" max="8" width="10.88671875" style="1" bestFit="1" customWidth="1"/>
    <col min="9" max="11" width="10.88671875" style="2" bestFit="1" customWidth="1"/>
    <col min="12" max="12" width="10.88671875" style="1" bestFit="1" customWidth="1"/>
    <col min="13" max="13" width="12" style="1" bestFit="1" customWidth="1"/>
    <col min="14" max="14" width="10.88671875" style="1" bestFit="1" customWidth="1"/>
    <col min="15" max="17" width="10.88671875" style="2" bestFit="1" customWidth="1"/>
    <col min="18" max="16384" width="8" style="1"/>
  </cols>
  <sheetData>
    <row r="1" spans="1:17" ht="13.2" x14ac:dyDescent="0.2">
      <c r="A1" s="90" t="s">
        <v>17</v>
      </c>
      <c r="B1" s="43"/>
      <c r="C1" s="43"/>
      <c r="D1" s="43"/>
      <c r="E1" s="43"/>
      <c r="F1" s="64" t="s">
        <v>23</v>
      </c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13.2" x14ac:dyDescent="0.2">
      <c r="A2" s="90"/>
      <c r="B2" s="44"/>
      <c r="C2" s="44"/>
      <c r="D2" s="44"/>
      <c r="E2" s="44"/>
      <c r="F2" s="65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7" ht="15" customHeight="1" x14ac:dyDescent="0.25">
      <c r="A3" s="91" t="s">
        <v>12</v>
      </c>
      <c r="B3" s="45"/>
      <c r="C3" s="87" t="s">
        <v>18</v>
      </c>
      <c r="D3" s="87"/>
      <c r="E3" s="87"/>
      <c r="F3" s="88" t="s">
        <v>24</v>
      </c>
      <c r="G3" s="86"/>
      <c r="H3" s="86"/>
      <c r="I3" s="87" t="s">
        <v>25</v>
      </c>
      <c r="J3" s="87"/>
      <c r="K3" s="87"/>
      <c r="L3" s="86" t="s">
        <v>26</v>
      </c>
      <c r="M3" s="86"/>
      <c r="N3" s="86"/>
      <c r="O3" s="87" t="s">
        <v>27</v>
      </c>
      <c r="P3" s="87"/>
      <c r="Q3" s="87"/>
    </row>
    <row r="4" spans="1:17" ht="13.2" x14ac:dyDescent="0.25">
      <c r="A4" s="92"/>
      <c r="B4" s="9">
        <v>45901</v>
      </c>
      <c r="C4" s="10">
        <v>45931</v>
      </c>
      <c r="D4" s="10">
        <v>45962</v>
      </c>
      <c r="E4" s="10">
        <v>45992</v>
      </c>
      <c r="F4" s="78">
        <v>46023</v>
      </c>
      <c r="G4" s="9">
        <v>46054</v>
      </c>
      <c r="H4" s="9">
        <v>46082</v>
      </c>
      <c r="I4" s="10">
        <v>46113</v>
      </c>
      <c r="J4" s="10">
        <v>46143</v>
      </c>
      <c r="K4" s="10">
        <v>46174</v>
      </c>
      <c r="L4" s="9">
        <v>46204</v>
      </c>
      <c r="M4" s="9">
        <v>46235</v>
      </c>
      <c r="N4" s="9">
        <v>46266</v>
      </c>
      <c r="O4" s="10">
        <v>46296</v>
      </c>
      <c r="P4" s="10">
        <v>46327</v>
      </c>
      <c r="Q4" s="10">
        <v>46357</v>
      </c>
    </row>
    <row r="5" spans="1:17" ht="13.2" x14ac:dyDescent="0.25">
      <c r="A5" s="5"/>
      <c r="B5" s="11"/>
      <c r="C5" s="12"/>
      <c r="D5" s="12"/>
      <c r="E5" s="12"/>
      <c r="F5" s="67"/>
      <c r="G5" s="11"/>
      <c r="H5" s="11"/>
      <c r="I5" s="12"/>
      <c r="J5" s="12"/>
      <c r="K5" s="12"/>
      <c r="L5" s="11"/>
      <c r="M5" s="11"/>
      <c r="N5" s="11"/>
      <c r="O5" s="12"/>
      <c r="P5" s="12"/>
      <c r="Q5" s="12"/>
    </row>
    <row r="6" spans="1:17" ht="13.2" x14ac:dyDescent="0.25">
      <c r="A6" s="5"/>
      <c r="B6" s="11"/>
      <c r="C6" s="12"/>
      <c r="D6" s="12"/>
      <c r="E6" s="12"/>
      <c r="F6" s="79"/>
      <c r="G6" s="80"/>
      <c r="H6" s="80"/>
      <c r="I6" s="81"/>
      <c r="J6" s="81"/>
      <c r="K6" s="81"/>
      <c r="L6" s="11"/>
      <c r="M6" s="11"/>
      <c r="N6" s="11"/>
      <c r="O6" s="12"/>
      <c r="P6" s="12"/>
      <c r="Q6" s="12"/>
    </row>
    <row r="7" spans="1:17" s="54" customFormat="1" ht="13.2" x14ac:dyDescent="0.25">
      <c r="A7" s="53" t="s">
        <v>22</v>
      </c>
      <c r="B7" s="33"/>
      <c r="C7" s="34"/>
      <c r="D7" s="34"/>
      <c r="E7" s="34"/>
      <c r="F7" s="85">
        <f>2800*0.99</f>
        <v>2772</v>
      </c>
      <c r="G7" s="34">
        <f t="shared" ref="G7:H7" si="0">2800*0.99</f>
        <v>2772</v>
      </c>
      <c r="H7" s="34">
        <f t="shared" si="0"/>
        <v>2772</v>
      </c>
      <c r="I7" s="34">
        <f>SUM(I8:I9)</f>
        <v>2953.8797823731543</v>
      </c>
      <c r="J7" s="34">
        <f t="shared" ref="J7" si="1">SUM(J8:J9)</f>
        <v>2953.8797823731543</v>
      </c>
      <c r="K7" s="34">
        <f t="shared" ref="K7:N7" si="2">SUM(K8:K9)</f>
        <v>2953.8797823731543</v>
      </c>
      <c r="L7" s="33">
        <f t="shared" si="2"/>
        <v>3221.8246259871648</v>
      </c>
      <c r="M7" s="33">
        <f t="shared" si="2"/>
        <v>3221.8246259871648</v>
      </c>
      <c r="N7" s="33">
        <f t="shared" si="2"/>
        <v>3221.8246259871648</v>
      </c>
      <c r="O7" s="34">
        <f t="shared" ref="O7:Q7" si="3">SUM(O8:O9)</f>
        <v>3458.0059200406868</v>
      </c>
      <c r="P7" s="34">
        <f t="shared" si="3"/>
        <v>3458.0059200406868</v>
      </c>
      <c r="Q7" s="34">
        <f t="shared" si="3"/>
        <v>3458.0059200406868</v>
      </c>
    </row>
    <row r="8" spans="1:17" s="51" customFormat="1" ht="13.2" x14ac:dyDescent="0.25">
      <c r="A8" s="48" t="s">
        <v>30</v>
      </c>
      <c r="B8" s="49"/>
      <c r="C8" s="50"/>
      <c r="D8" s="50"/>
      <c r="E8" s="50"/>
      <c r="F8" s="82"/>
      <c r="G8" s="20"/>
      <c r="H8" s="20"/>
      <c r="I8" s="19">
        <f>($H$7*0.5)*(1+$E$17)</f>
        <v>1458.9830527986614</v>
      </c>
      <c r="J8" s="19">
        <f t="shared" ref="J8:K8" si="4">($H$7*0.5)*(1+$E$17)</f>
        <v>1458.9830527986614</v>
      </c>
      <c r="K8" s="19">
        <f t="shared" si="4"/>
        <v>1458.9830527986614</v>
      </c>
      <c r="L8" s="49">
        <f>($K$7*0.5)*(1+$H$17)</f>
        <v>1605.4323311841636</v>
      </c>
      <c r="M8" s="49">
        <f t="shared" ref="M8:N8" si="5">($K$7*0.5)*(1+$H$17)</f>
        <v>1605.4323311841636</v>
      </c>
      <c r="N8" s="49">
        <f t="shared" si="5"/>
        <v>1605.4323311841636</v>
      </c>
      <c r="O8" s="50">
        <f>($N$7*0.5)*(1+$K$17)</f>
        <v>1738.1173760702384</v>
      </c>
      <c r="P8" s="50">
        <f t="shared" ref="P8:Q8" si="6">($N$7*0.5)*(1+$K$17)</f>
        <v>1738.1173760702384</v>
      </c>
      <c r="Q8" s="50">
        <f t="shared" si="6"/>
        <v>1738.1173760702384</v>
      </c>
    </row>
    <row r="9" spans="1:17" s="51" customFormat="1" ht="13.2" x14ac:dyDescent="0.25">
      <c r="A9" s="48" t="s">
        <v>31</v>
      </c>
      <c r="B9" s="49"/>
      <c r="C9" s="50"/>
      <c r="D9" s="50"/>
      <c r="E9" s="50"/>
      <c r="F9" s="82"/>
      <c r="G9" s="20"/>
      <c r="H9" s="20"/>
      <c r="I9" s="19">
        <f>($H$7*0.5)*(1+$E$22)</f>
        <v>1494.8967295744928</v>
      </c>
      <c r="J9" s="19">
        <f t="shared" ref="J9:K9" si="7">($H$7*0.5)*(1+$E$22)</f>
        <v>1494.8967295744928</v>
      </c>
      <c r="K9" s="19">
        <f t="shared" si="7"/>
        <v>1494.8967295744928</v>
      </c>
      <c r="L9" s="49">
        <f>($K$7*0.5)*(1+$H$22)</f>
        <v>1616.3922948030013</v>
      </c>
      <c r="M9" s="49">
        <f t="shared" ref="M9:N9" si="8">($K$7*0.5)*(1+$H$22)</f>
        <v>1616.3922948030013</v>
      </c>
      <c r="N9" s="49">
        <f t="shared" si="8"/>
        <v>1616.3922948030013</v>
      </c>
      <c r="O9" s="50">
        <f>($N$7*0.5)*(1+$K$22)</f>
        <v>1719.8885439704482</v>
      </c>
      <c r="P9" s="50">
        <f t="shared" ref="P9:Q9" si="9">($N$7*0.5)*(1+$K$22)</f>
        <v>1719.8885439704482</v>
      </c>
      <c r="Q9" s="50">
        <f t="shared" si="9"/>
        <v>1719.8885439704482</v>
      </c>
    </row>
    <row r="10" spans="1:17" s="51" customFormat="1" ht="13.2" x14ac:dyDescent="0.25">
      <c r="A10" s="52"/>
      <c r="B10" s="49"/>
      <c r="C10" s="50"/>
      <c r="D10" s="50"/>
      <c r="E10" s="50"/>
      <c r="F10" s="82"/>
      <c r="G10" s="20"/>
      <c r="H10" s="20"/>
      <c r="I10" s="19"/>
      <c r="J10" s="19"/>
      <c r="K10" s="19"/>
      <c r="L10" s="49"/>
      <c r="M10" s="49"/>
      <c r="N10" s="49"/>
      <c r="O10" s="50"/>
      <c r="P10" s="50"/>
      <c r="Q10" s="50"/>
    </row>
    <row r="11" spans="1:17" s="54" customFormat="1" ht="13.2" x14ac:dyDescent="0.25">
      <c r="A11" s="53" t="s">
        <v>29</v>
      </c>
      <c r="B11" s="33"/>
      <c r="C11" s="34"/>
      <c r="D11" s="34"/>
      <c r="E11" s="34"/>
      <c r="F11" s="85">
        <v>28</v>
      </c>
      <c r="G11" s="34">
        <v>28</v>
      </c>
      <c r="H11" s="34">
        <v>28</v>
      </c>
      <c r="I11" s="34">
        <f>SUM(I12:I13)</f>
        <v>29.837169518920749</v>
      </c>
      <c r="J11" s="34">
        <f t="shared" ref="J11:K11" si="10">SUM(J12:J13)</f>
        <v>29.837169518920749</v>
      </c>
      <c r="K11" s="34">
        <f t="shared" si="10"/>
        <v>29.837169518920749</v>
      </c>
      <c r="L11" s="33">
        <f>SUM(L12:L13)</f>
        <v>32.543683090779439</v>
      </c>
      <c r="M11" s="33">
        <f t="shared" ref="M11:N11" si="11">SUM(M12:M13)</f>
        <v>32.543683090779439</v>
      </c>
      <c r="N11" s="33">
        <f t="shared" si="11"/>
        <v>32.543683090779439</v>
      </c>
      <c r="O11" s="34">
        <f t="shared" ref="O11:Q11" si="12">SUM(O12:O13)</f>
        <v>34.929352727683693</v>
      </c>
      <c r="P11" s="34">
        <f t="shared" si="12"/>
        <v>34.929352727683693</v>
      </c>
      <c r="Q11" s="34">
        <f t="shared" si="12"/>
        <v>34.929352727683693</v>
      </c>
    </row>
    <row r="12" spans="1:17" s="51" customFormat="1" ht="13.2" x14ac:dyDescent="0.25">
      <c r="A12" s="48" t="s">
        <v>30</v>
      </c>
      <c r="B12" s="49"/>
      <c r="C12" s="50"/>
      <c r="D12" s="50"/>
      <c r="E12" s="50"/>
      <c r="F12" s="82"/>
      <c r="G12" s="20"/>
      <c r="H12" s="20"/>
      <c r="I12" s="19">
        <f>($H$11*0.5)*(1+$E$17)</f>
        <v>14.737202553521833</v>
      </c>
      <c r="J12" s="19">
        <f t="shared" ref="J12" si="13">($H$11*0.5)*(1+$E$17)</f>
        <v>14.737202553521833</v>
      </c>
      <c r="K12" s="19">
        <f>($H$11*0.5)*(1+$E$17)</f>
        <v>14.737202553521833</v>
      </c>
      <c r="L12" s="49">
        <f>($K$11*0.5)*(1+$H$17)</f>
        <v>16.21648819377943</v>
      </c>
      <c r="M12" s="49">
        <f t="shared" ref="M12" si="14">($K$11*0.5)*(1+$H$17)</f>
        <v>16.21648819377943</v>
      </c>
      <c r="N12" s="49">
        <f>($K$11*0.5)*(1+$H$17)</f>
        <v>16.21648819377943</v>
      </c>
      <c r="O12" s="50">
        <f>($N$11*0.5)*(1+$K$17)</f>
        <v>17.556741172426648</v>
      </c>
      <c r="P12" s="50">
        <f t="shared" ref="P12:Q12" si="15">($N$11*0.5)*(1+$K$17)</f>
        <v>17.556741172426648</v>
      </c>
      <c r="Q12" s="50">
        <f t="shared" si="15"/>
        <v>17.556741172426648</v>
      </c>
    </row>
    <row r="13" spans="1:17" s="51" customFormat="1" ht="13.2" x14ac:dyDescent="0.25">
      <c r="A13" s="48" t="s">
        <v>31</v>
      </c>
      <c r="B13" s="49"/>
      <c r="C13" s="50"/>
      <c r="D13" s="50"/>
      <c r="E13" s="50"/>
      <c r="F13" s="82"/>
      <c r="G13" s="20"/>
      <c r="H13" s="20"/>
      <c r="I13" s="19">
        <f>($H$11*0.5)*(1+$E$22)</f>
        <v>15.099966965398917</v>
      </c>
      <c r="J13" s="19">
        <f t="shared" ref="J13" si="16">($H$11*0.5)*(1+$E$22)</f>
        <v>15.099966965398917</v>
      </c>
      <c r="K13" s="19">
        <f>($H$11*0.5)*(1+$E$22)</f>
        <v>15.099966965398917</v>
      </c>
      <c r="L13" s="49">
        <f>($K$11*0.5)*(1+$H$22)</f>
        <v>16.327194897000012</v>
      </c>
      <c r="M13" s="49">
        <f t="shared" ref="M13" si="17">($K$11*0.5)*(1+$H$22)</f>
        <v>16.327194897000012</v>
      </c>
      <c r="N13" s="49">
        <f>($K$11*0.5)*(1+$H$22)</f>
        <v>16.327194897000012</v>
      </c>
      <c r="O13" s="50">
        <f>($N$11*0.5)*(1+$K$22)</f>
        <v>17.372611555257048</v>
      </c>
      <c r="P13" s="50">
        <f t="shared" ref="P13:Q13" si="18">($N$11*0.5)*(1+$K$22)</f>
        <v>17.372611555257048</v>
      </c>
      <c r="Q13" s="50">
        <f t="shared" si="18"/>
        <v>17.372611555257048</v>
      </c>
    </row>
    <row r="14" spans="1:17" ht="13.2" x14ac:dyDescent="0.25">
      <c r="A14" s="5"/>
      <c r="B14" s="32"/>
      <c r="C14" s="30"/>
      <c r="D14" s="19"/>
      <c r="E14" s="19"/>
      <c r="F14" s="79"/>
      <c r="G14" s="80"/>
      <c r="H14" s="80"/>
      <c r="I14" s="81"/>
      <c r="J14" s="81"/>
      <c r="K14" s="81"/>
      <c r="L14" s="32"/>
      <c r="M14" s="32"/>
      <c r="N14" s="32"/>
      <c r="O14" s="30"/>
      <c r="P14" s="19"/>
      <c r="Q14" s="19"/>
    </row>
    <row r="15" spans="1:17" s="37" customFormat="1" ht="13.2" x14ac:dyDescent="0.25">
      <c r="A15" s="13" t="s">
        <v>3</v>
      </c>
      <c r="B15" s="14">
        <v>177378.55</v>
      </c>
      <c r="C15" s="15">
        <v>182089.61</v>
      </c>
      <c r="D15" s="16">
        <v>184238.99</v>
      </c>
      <c r="E15" s="16">
        <v>186718.83</v>
      </c>
      <c r="F15" s="83">
        <v>188181.62</v>
      </c>
      <c r="G15" s="17">
        <v>198241.7</v>
      </c>
      <c r="H15" s="38">
        <v>202963.20000000001</v>
      </c>
      <c r="I15" s="39">
        <v>210043.7</v>
      </c>
      <c r="J15" s="39">
        <v>211428.89</v>
      </c>
      <c r="K15" s="39">
        <v>218990.11</v>
      </c>
      <c r="L15" s="14"/>
      <c r="M15" s="14"/>
      <c r="N15" s="14"/>
      <c r="O15" s="47"/>
      <c r="P15" s="46"/>
      <c r="Q15" s="46"/>
    </row>
    <row r="16" spans="1:17" s="36" customFormat="1" ht="13.2" x14ac:dyDescent="0.25">
      <c r="A16" s="31" t="s">
        <v>1</v>
      </c>
      <c r="B16" s="27"/>
      <c r="C16" s="25">
        <f>C15/B15-1</f>
        <v>2.655935568308565E-2</v>
      </c>
      <c r="D16" s="25">
        <f>D15/C15-1</f>
        <v>1.1803968386773889E-2</v>
      </c>
      <c r="E16" s="25">
        <f>E15/D15-1</f>
        <v>1.3459908784779984E-2</v>
      </c>
      <c r="F16" s="72">
        <f t="shared" ref="F16:G16" si="19">F15/E15-1</f>
        <v>7.834185764767243E-3</v>
      </c>
      <c r="G16" s="27">
        <f t="shared" si="19"/>
        <v>5.3459418619097976E-2</v>
      </c>
      <c r="H16" s="27">
        <f>H15/G15-1</f>
        <v>2.3816886154628403E-2</v>
      </c>
      <c r="I16" s="25">
        <f t="shared" ref="I16:J16" si="20">I15/H15-1</f>
        <v>3.4885634440134927E-2</v>
      </c>
      <c r="J16" s="25">
        <f t="shared" si="20"/>
        <v>6.5947705168019066E-3</v>
      </c>
      <c r="K16" s="25">
        <f>K15/J15-1</f>
        <v>3.5762473141678797E-2</v>
      </c>
      <c r="L16" s="27"/>
      <c r="M16" s="27"/>
      <c r="N16" s="27"/>
      <c r="O16" s="25"/>
      <c r="P16" s="25"/>
      <c r="Q16" s="25"/>
    </row>
    <row r="17" spans="1:17" s="36" customFormat="1" ht="15" customHeight="1" x14ac:dyDescent="0.25">
      <c r="A17" s="31" t="s">
        <v>2</v>
      </c>
      <c r="B17" s="27"/>
      <c r="C17" s="25"/>
      <c r="D17" s="25"/>
      <c r="E17" s="25">
        <f>E15/B15-1</f>
        <v>5.2657325251559417E-2</v>
      </c>
      <c r="F17" s="72"/>
      <c r="G17" s="27"/>
      <c r="H17" s="27">
        <f>H15/E15-1</f>
        <v>8.6999099126745971E-2</v>
      </c>
      <c r="I17" s="25"/>
      <c r="J17" s="22"/>
      <c r="K17" s="25">
        <f>K15/H15-1</f>
        <v>7.896461033330171E-2</v>
      </c>
      <c r="L17" s="27"/>
      <c r="M17" s="27"/>
      <c r="N17" s="27"/>
      <c r="O17" s="25"/>
      <c r="P17" s="25"/>
      <c r="Q17" s="25"/>
    </row>
    <row r="18" spans="1:17" ht="13.8" x14ac:dyDescent="0.3">
      <c r="A18" s="28" t="s">
        <v>13</v>
      </c>
      <c r="B18" s="27"/>
      <c r="C18" s="25"/>
      <c r="D18" s="25"/>
      <c r="E18" s="25"/>
      <c r="F18" s="72"/>
      <c r="G18" s="27"/>
      <c r="H18" s="27"/>
      <c r="I18" s="25"/>
      <c r="J18" s="25"/>
      <c r="K18" s="25"/>
      <c r="L18" s="27"/>
      <c r="M18" s="27"/>
      <c r="N18" s="27"/>
      <c r="O18" s="25"/>
      <c r="P18" s="25"/>
      <c r="Q18" s="25"/>
    </row>
    <row r="19" spans="1:17" ht="13.2" x14ac:dyDescent="0.25">
      <c r="A19" s="5"/>
      <c r="B19" s="21"/>
      <c r="C19" s="22"/>
      <c r="D19" s="22"/>
      <c r="E19" s="22"/>
      <c r="F19" s="70"/>
      <c r="G19" s="21"/>
      <c r="H19" s="21"/>
      <c r="I19" s="22"/>
      <c r="J19" s="22"/>
      <c r="K19" s="22"/>
      <c r="L19" s="21"/>
      <c r="M19" s="21"/>
      <c r="N19" s="21"/>
      <c r="O19" s="22"/>
      <c r="P19" s="22"/>
      <c r="Q19" s="22"/>
    </row>
    <row r="20" spans="1:17" s="37" customFormat="1" ht="13.2" x14ac:dyDescent="0.25">
      <c r="A20" s="13" t="s">
        <v>0</v>
      </c>
      <c r="B20" s="38">
        <v>9384.1</v>
      </c>
      <c r="C20" s="16">
        <v>9603.9</v>
      </c>
      <c r="D20" s="16">
        <v>9841.4</v>
      </c>
      <c r="E20" s="15">
        <v>10121.4</v>
      </c>
      <c r="F20" s="83">
        <v>10413.0309</v>
      </c>
      <c r="G20" s="17">
        <v>10714.6255</v>
      </c>
      <c r="H20" s="17">
        <v>11077.060799999999</v>
      </c>
      <c r="I20" s="16">
        <v>11363.090399999999</v>
      </c>
      <c r="J20" s="16">
        <v>11607.393700000001</v>
      </c>
      <c r="K20" s="15">
        <v>11826.4103</v>
      </c>
      <c r="L20" s="38"/>
      <c r="M20" s="38"/>
      <c r="N20" s="38"/>
      <c r="O20" s="16"/>
      <c r="P20" s="16"/>
      <c r="Q20" s="15"/>
    </row>
    <row r="21" spans="1:17" s="36" customFormat="1" ht="13.2" x14ac:dyDescent="0.25">
      <c r="A21" s="31" t="s">
        <v>1</v>
      </c>
      <c r="B21" s="27"/>
      <c r="C21" s="25">
        <f t="shared" ref="C21:D21" si="21">C20/B20-1</f>
        <v>2.3422597798403499E-2</v>
      </c>
      <c r="D21" s="25">
        <f t="shared" si="21"/>
        <v>2.4729536958943754E-2</v>
      </c>
      <c r="E21" s="25">
        <f>E20/D20-1</f>
        <v>2.8451236612677011E-2</v>
      </c>
      <c r="F21" s="72">
        <f>F20/E20-1</f>
        <v>2.8813296579524694E-2</v>
      </c>
      <c r="G21" s="27">
        <f t="shared" ref="G21" si="22">G20/F20-1</f>
        <v>2.8963190726726928E-2</v>
      </c>
      <c r="H21" s="27">
        <f>H20/G20-1</f>
        <v>3.3826221924415201E-2</v>
      </c>
      <c r="I21" s="25">
        <f t="shared" ref="I21:J21" si="23">I20/H20-1</f>
        <v>2.5821795615674548E-2</v>
      </c>
      <c r="J21" s="25">
        <f t="shared" si="23"/>
        <v>2.1499723349908573E-2</v>
      </c>
      <c r="K21" s="25">
        <f>K20/J20-1</f>
        <v>1.8868714688293764E-2</v>
      </c>
      <c r="L21" s="27"/>
      <c r="M21" s="27"/>
      <c r="N21" s="27"/>
      <c r="O21" s="25"/>
      <c r="P21" s="25"/>
      <c r="Q21" s="25"/>
    </row>
    <row r="22" spans="1:17" s="36" customFormat="1" ht="13.2" x14ac:dyDescent="0.25">
      <c r="A22" s="31" t="s">
        <v>2</v>
      </c>
      <c r="B22" s="27"/>
      <c r="C22" s="25"/>
      <c r="D22" s="25"/>
      <c r="E22" s="25">
        <f>E20/B20-1</f>
        <v>7.8569068957065502E-2</v>
      </c>
      <c r="F22" s="72"/>
      <c r="G22" s="27"/>
      <c r="H22" s="27">
        <f>H20/E20-1</f>
        <v>9.4419823344596532E-2</v>
      </c>
      <c r="I22" s="25"/>
      <c r="J22" s="25"/>
      <c r="K22" s="25">
        <f>K20/H20-1</f>
        <v>6.7648766539224914E-2</v>
      </c>
      <c r="L22" s="27"/>
      <c r="M22" s="27"/>
      <c r="N22" s="27"/>
      <c r="O22" s="25"/>
      <c r="P22" s="25"/>
      <c r="Q22" s="25"/>
    </row>
    <row r="23" spans="1:17" ht="13.2" x14ac:dyDescent="0.25">
      <c r="A23" s="18"/>
      <c r="B23" s="27"/>
      <c r="C23" s="25"/>
      <c r="D23" s="25"/>
      <c r="E23" s="25"/>
      <c r="F23" s="72"/>
      <c r="G23" s="27"/>
      <c r="H23" s="27"/>
      <c r="I23" s="25"/>
      <c r="J23" s="25"/>
      <c r="K23" s="25"/>
      <c r="L23" s="27"/>
      <c r="M23" s="27"/>
      <c r="N23" s="27"/>
      <c r="O23" s="25"/>
      <c r="P23" s="25"/>
      <c r="Q23" s="25"/>
    </row>
    <row r="24" spans="1:17" ht="13.8" x14ac:dyDescent="0.3">
      <c r="A24" s="28" t="s">
        <v>4</v>
      </c>
      <c r="B24" s="21"/>
      <c r="C24" s="22"/>
      <c r="D24" s="22"/>
      <c r="E24" s="22"/>
      <c r="F24" s="70"/>
      <c r="G24" s="21"/>
      <c r="H24" s="21"/>
      <c r="I24" s="22"/>
      <c r="J24" s="22"/>
      <c r="K24" s="22"/>
      <c r="L24" s="21"/>
      <c r="M24" s="21"/>
      <c r="N24" s="21"/>
      <c r="O24" s="22"/>
      <c r="P24" s="22"/>
      <c r="Q24" s="22"/>
    </row>
    <row r="25" spans="1:17" ht="13.2" x14ac:dyDescent="0.25">
      <c r="A25" s="5"/>
      <c r="B25" s="21"/>
      <c r="C25" s="22"/>
      <c r="D25" s="22"/>
      <c r="E25" s="22"/>
      <c r="F25" s="70"/>
      <c r="G25" s="21"/>
      <c r="H25" s="21"/>
      <c r="I25" s="22"/>
      <c r="J25" s="22"/>
      <c r="K25" s="22"/>
      <c r="L25" s="21"/>
      <c r="M25" s="21"/>
      <c r="N25" s="21"/>
      <c r="O25" s="22"/>
      <c r="P25" s="22"/>
      <c r="Q25" s="22"/>
    </row>
    <row r="26" spans="1:17" ht="13.2" x14ac:dyDescent="0.25">
      <c r="A26" s="5"/>
      <c r="B26" s="21"/>
      <c r="C26" s="22"/>
      <c r="D26" s="22"/>
      <c r="E26" s="22"/>
      <c r="F26" s="70"/>
      <c r="G26" s="21"/>
      <c r="H26" s="21"/>
      <c r="I26" s="22"/>
      <c r="J26" s="22"/>
      <c r="K26" s="22"/>
      <c r="L26" s="21"/>
      <c r="M26" s="21"/>
      <c r="N26" s="21"/>
      <c r="O26" s="22"/>
      <c r="P26" s="22"/>
      <c r="Q26" s="22"/>
    </row>
    <row r="27" spans="1:17" ht="13.2" x14ac:dyDescent="0.25">
      <c r="A27" s="5"/>
      <c r="B27" s="21"/>
      <c r="C27" s="22"/>
      <c r="D27" s="22"/>
      <c r="E27" s="22"/>
      <c r="F27" s="70"/>
      <c r="G27" s="21"/>
      <c r="H27" s="21"/>
      <c r="I27" s="22"/>
      <c r="J27" s="22"/>
      <c r="K27" s="22"/>
      <c r="L27" s="21"/>
      <c r="M27" s="21"/>
      <c r="N27" s="21"/>
      <c r="O27" s="22"/>
      <c r="P27" s="22"/>
      <c r="Q27" s="22"/>
    </row>
    <row r="28" spans="1:17" ht="13.2" x14ac:dyDescent="0.25">
      <c r="A28" s="5"/>
      <c r="B28" s="21"/>
      <c r="C28" s="22"/>
      <c r="D28" s="22"/>
      <c r="E28" s="22"/>
      <c r="F28" s="70"/>
      <c r="G28" s="21"/>
      <c r="H28" s="21"/>
      <c r="I28" s="22"/>
      <c r="J28" s="22"/>
      <c r="K28" s="22"/>
      <c r="L28" s="21"/>
      <c r="M28" s="21"/>
      <c r="N28" s="21"/>
      <c r="O28" s="22"/>
      <c r="P28" s="22"/>
      <c r="Q28" s="22"/>
    </row>
    <row r="29" spans="1:17" ht="13.2" x14ac:dyDescent="0.25">
      <c r="A29" s="5"/>
      <c r="B29" s="21"/>
      <c r="C29" s="22"/>
      <c r="D29" s="22"/>
      <c r="E29" s="22"/>
      <c r="F29" s="70"/>
      <c r="G29" s="21"/>
      <c r="H29" s="21"/>
      <c r="I29" s="22"/>
      <c r="J29" s="22"/>
      <c r="K29" s="22"/>
      <c r="L29" s="21"/>
      <c r="M29" s="21"/>
      <c r="N29" s="21"/>
      <c r="O29" s="22"/>
      <c r="P29" s="22"/>
      <c r="Q29" s="22"/>
    </row>
    <row r="30" spans="1:17" x14ac:dyDescent="0.2">
      <c r="B30" s="3"/>
      <c r="C30" s="4"/>
      <c r="D30" s="4"/>
      <c r="E30" s="4"/>
      <c r="F30" s="73"/>
      <c r="G30" s="3"/>
      <c r="H30" s="3"/>
      <c r="I30" s="4"/>
      <c r="J30" s="4"/>
      <c r="K30" s="4"/>
      <c r="L30" s="3"/>
      <c r="M30" s="3"/>
      <c r="N30" s="3"/>
      <c r="O30" s="4"/>
      <c r="P30" s="4"/>
      <c r="Q30" s="4"/>
    </row>
    <row r="31" spans="1:17" x14ac:dyDescent="0.2">
      <c r="B31" s="3"/>
      <c r="C31" s="4"/>
      <c r="D31" s="4"/>
      <c r="E31" s="4"/>
      <c r="F31" s="73"/>
      <c r="G31" s="3"/>
      <c r="H31" s="3"/>
      <c r="I31" s="4"/>
      <c r="J31" s="4"/>
      <c r="K31" s="4"/>
      <c r="L31" s="3"/>
      <c r="M31" s="3"/>
      <c r="N31" s="3"/>
      <c r="O31" s="4"/>
      <c r="P31" s="4"/>
      <c r="Q31" s="4"/>
    </row>
    <row r="32" spans="1:17" x14ac:dyDescent="0.2">
      <c r="B32" s="3"/>
      <c r="C32" s="4"/>
      <c r="D32" s="4"/>
      <c r="E32" s="4"/>
      <c r="F32" s="73"/>
      <c r="G32" s="3"/>
      <c r="H32" s="3"/>
      <c r="I32" s="4"/>
      <c r="J32" s="4"/>
      <c r="K32" s="4"/>
      <c r="L32" s="3"/>
      <c r="M32" s="3"/>
      <c r="N32" s="3"/>
      <c r="O32" s="4"/>
      <c r="P32" s="4"/>
      <c r="Q32" s="4"/>
    </row>
    <row r="33" spans="2:17" x14ac:dyDescent="0.2">
      <c r="B33" s="3"/>
      <c r="C33" s="4"/>
      <c r="D33" s="4"/>
      <c r="E33" s="4"/>
      <c r="F33" s="73"/>
      <c r="G33" s="3"/>
      <c r="H33" s="3"/>
      <c r="I33" s="4"/>
      <c r="J33" s="4"/>
      <c r="K33" s="4"/>
      <c r="L33" s="3"/>
      <c r="M33" s="3"/>
      <c r="N33" s="3"/>
      <c r="O33" s="4"/>
      <c r="P33" s="4"/>
      <c r="Q33" s="4"/>
    </row>
  </sheetData>
  <mergeCells count="7">
    <mergeCell ref="A1:A2"/>
    <mergeCell ref="F3:H3"/>
    <mergeCell ref="I3:K3"/>
    <mergeCell ref="L3:N3"/>
    <mergeCell ref="O3:Q3"/>
    <mergeCell ref="A3:A4"/>
    <mergeCell ref="C3:E3"/>
  </mergeCells>
  <hyperlinks>
    <hyperlink ref="A18" r:id="rId1"/>
    <hyperlink ref="A24" r:id="rId2"/>
  </hyperlinks>
  <pageMargins left="0.25" right="0.25" top="0.75" bottom="0.75" header="0.3" footer="0.3"/>
  <pageSetup paperSize="9" scale="65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Serie Historica MF</vt:lpstr>
      <vt:lpstr>Serie HC Red Vial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 Hacienda</dc:creator>
  <cp:lastModifiedBy>S Hacienda</cp:lastModifiedBy>
  <cp:lastPrinted>2026-05-21T15:18:44Z</cp:lastPrinted>
  <dcterms:created xsi:type="dcterms:W3CDTF">2023-12-26T15:28:18Z</dcterms:created>
  <dcterms:modified xsi:type="dcterms:W3CDTF">2026-09-01T13:04:59Z</dcterms:modified>
</cp:coreProperties>
</file>