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 Hacienda\Desktop\DUCUMENTOS DE TRABAJO\FISCAL IMPOSITIVA\2025 vigentes\"/>
    </mc:Choice>
  </mc:AlternateContent>
  <bookViews>
    <workbookView xWindow="-120" yWindow="-120" windowWidth="20730" windowHeight="11040"/>
  </bookViews>
  <sheets>
    <sheet name="Serie Historica MF" sheetId="1" r:id="rId1"/>
    <sheet name="Serie HC Red Vial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" i="2" l="1"/>
  <c r="O6" i="2" s="1"/>
  <c r="P7" i="2"/>
  <c r="P6" i="2" s="1"/>
  <c r="O8" i="2"/>
  <c r="P8" i="2"/>
  <c r="Q8" i="2"/>
  <c r="Q7" i="2"/>
  <c r="N8" i="2"/>
  <c r="N7" i="2"/>
  <c r="K17" i="2"/>
  <c r="H17" i="2"/>
  <c r="K16" i="2"/>
  <c r="J16" i="2"/>
  <c r="I16" i="2"/>
  <c r="H16" i="2"/>
  <c r="K12" i="2"/>
  <c r="H12" i="2"/>
  <c r="K11" i="2"/>
  <c r="J11" i="2"/>
  <c r="I11" i="2"/>
  <c r="H11" i="2"/>
  <c r="AC8" i="1"/>
  <c r="AC7" i="1"/>
  <c r="AA7" i="1"/>
  <c r="AA6" i="1" s="1"/>
  <c r="AB7" i="1"/>
  <c r="AA8" i="1"/>
  <c r="AB8" i="1"/>
  <c r="AB6" i="1" s="1"/>
  <c r="Z8" i="1"/>
  <c r="Z7" i="1"/>
  <c r="T7" i="1"/>
  <c r="W17" i="1"/>
  <c r="T17" i="1"/>
  <c r="V16" i="1"/>
  <c r="U16" i="1"/>
  <c r="W16" i="1"/>
  <c r="W12" i="1"/>
  <c r="T12" i="1"/>
  <c r="W11" i="1"/>
  <c r="U11" i="1"/>
  <c r="V11" i="1"/>
  <c r="T11" i="1"/>
  <c r="W6" i="1"/>
  <c r="W7" i="1"/>
  <c r="X7" i="1" l="1"/>
  <c r="I7" i="2"/>
  <c r="I6" i="2"/>
  <c r="G7" i="2"/>
  <c r="H7" i="2"/>
  <c r="G8" i="2"/>
  <c r="H8" i="2"/>
  <c r="F8" i="2"/>
  <c r="F7" i="2"/>
  <c r="E17" i="2"/>
  <c r="G16" i="2"/>
  <c r="F16" i="2"/>
  <c r="E16" i="2"/>
  <c r="D16" i="2"/>
  <c r="C16" i="2"/>
  <c r="E12" i="2"/>
  <c r="G11" i="2"/>
  <c r="F11" i="2"/>
  <c r="E11" i="2"/>
  <c r="D11" i="2"/>
  <c r="C11" i="2"/>
  <c r="U7" i="1" l="1"/>
  <c r="X8" i="1"/>
  <c r="X6" i="1" s="1"/>
  <c r="Y8" i="1" l="1"/>
  <c r="Z6" i="1"/>
  <c r="Y7" i="1"/>
  <c r="U8" i="1"/>
  <c r="U6" i="1"/>
  <c r="S11" i="1"/>
  <c r="R11" i="1"/>
  <c r="Q17" i="1"/>
  <c r="R16" i="1"/>
  <c r="S16" i="1"/>
  <c r="T16" i="1"/>
  <c r="O16" i="1"/>
  <c r="P16" i="1"/>
  <c r="Q16" i="1"/>
  <c r="Q12" i="1"/>
  <c r="O11" i="1"/>
  <c r="P11" i="1"/>
  <c r="Q11" i="1"/>
  <c r="N11" i="1"/>
  <c r="AC6" i="1" l="1"/>
  <c r="Y6" i="1"/>
  <c r="N12" i="1"/>
  <c r="N17" i="1" l="1"/>
  <c r="L11" i="1"/>
  <c r="M11" i="1"/>
  <c r="L16" i="1"/>
  <c r="M16" i="1"/>
  <c r="N16" i="1"/>
  <c r="I16" i="1"/>
  <c r="K12" i="1"/>
  <c r="K17" i="1"/>
  <c r="K16" i="1"/>
  <c r="K11" i="1"/>
  <c r="J11" i="1"/>
  <c r="I11" i="1"/>
  <c r="H17" i="1"/>
  <c r="J16" i="1"/>
  <c r="H16" i="1"/>
  <c r="H12" i="1" l="1"/>
  <c r="H11" i="1"/>
  <c r="G11" i="1"/>
  <c r="F11" i="1"/>
  <c r="E16" i="1"/>
  <c r="E17" i="1"/>
  <c r="F16" i="1"/>
  <c r="G16" i="1"/>
  <c r="E12" i="1"/>
  <c r="E11" i="1"/>
  <c r="D11" i="1"/>
  <c r="K7" i="2" l="1"/>
  <c r="K8" i="2"/>
  <c r="J8" i="2"/>
  <c r="I8" i="2"/>
  <c r="J7" i="2"/>
  <c r="C11" i="1"/>
  <c r="J6" i="2" l="1"/>
  <c r="K6" i="2"/>
  <c r="D16" i="1"/>
  <c r="C16" i="1"/>
  <c r="G6" i="1"/>
  <c r="H6" i="1"/>
  <c r="I7" i="1" s="1"/>
  <c r="F6" i="1"/>
  <c r="M8" i="2" l="1"/>
  <c r="L8" i="2"/>
  <c r="M7" i="2"/>
  <c r="L7" i="2"/>
  <c r="L6" i="2" s="1"/>
  <c r="J7" i="1"/>
  <c r="K7" i="1"/>
  <c r="J8" i="1"/>
  <c r="K8" i="1"/>
  <c r="I8" i="1"/>
  <c r="I6" i="1" s="1"/>
  <c r="N6" i="2" l="1"/>
  <c r="M6" i="2"/>
  <c r="J6" i="1"/>
  <c r="K6" i="1"/>
  <c r="Q6" i="2" l="1"/>
  <c r="N7" i="1"/>
  <c r="M8" i="1"/>
  <c r="M7" i="1"/>
  <c r="L8" i="1"/>
  <c r="N8" i="1"/>
  <c r="L7" i="1"/>
  <c r="M6" i="1" l="1"/>
  <c r="N6" i="1"/>
  <c r="L6" i="1"/>
  <c r="O7" i="1" l="1"/>
  <c r="Q7" i="1"/>
  <c r="O8" i="1"/>
  <c r="Q8" i="1"/>
  <c r="P8" i="1"/>
  <c r="P7" i="1"/>
  <c r="P6" i="1" s="1"/>
  <c r="Q6" i="1" l="1"/>
  <c r="O6" i="1"/>
  <c r="T6" i="1" l="1"/>
  <c r="T8" i="1"/>
  <c r="R8" i="1"/>
  <c r="R7" i="1"/>
  <c r="R6" i="1" s="1"/>
  <c r="S7" i="1"/>
  <c r="S6" i="1" s="1"/>
  <c r="S8" i="1"/>
  <c r="W8" i="1" l="1"/>
  <c r="V8" i="1"/>
  <c r="V7" i="1"/>
  <c r="V6" i="1" l="1"/>
</calcChain>
</file>

<file path=xl/sharedStrings.xml><?xml version="1.0" encoding="utf-8"?>
<sst xmlns="http://schemas.openxmlformats.org/spreadsheetml/2006/main" count="56" uniqueCount="25">
  <si>
    <t>Componente 70% Ripte</t>
  </si>
  <si>
    <t>Componente 30% IPC</t>
  </si>
  <si>
    <t>IPC</t>
  </si>
  <si>
    <t>Variacion % respecto mes Ant</t>
  </si>
  <si>
    <t>Variacion acumulada trimestre</t>
  </si>
  <si>
    <t>RIPTE indice Base 07/94=100</t>
  </si>
  <si>
    <t>Fuente: INDEC</t>
  </si>
  <si>
    <t>-</t>
  </si>
  <si>
    <t xml:space="preserve">Evolucion Modulo Fiscal </t>
  </si>
  <si>
    <t>4to Trimestre 2023</t>
  </si>
  <si>
    <t>1er Trimestre 2024</t>
  </si>
  <si>
    <t>2do Trimestre 2024</t>
  </si>
  <si>
    <t>3er Trimestre 2024</t>
  </si>
  <si>
    <t>4to Trimestre 2024</t>
  </si>
  <si>
    <t>Variacion Trimestral</t>
  </si>
  <si>
    <t>Fuente: Secretaría de Seguridad Social de la Nacion</t>
  </si>
  <si>
    <t>1er Trimestre 2025</t>
  </si>
  <si>
    <t>2do Trimestre 2025</t>
  </si>
  <si>
    <t>3er Trimestre 2025</t>
  </si>
  <si>
    <t>Valor del Modulo Fiscal Seg Ord 3202/24 y 3282/25</t>
  </si>
  <si>
    <t>Valor de la HC según Ord 3282/25</t>
  </si>
  <si>
    <t>Evolucion del Valor de la HC para el calculo de la tasa de Red Vial</t>
  </si>
  <si>
    <t>Según Odenanza 3282/25</t>
  </si>
  <si>
    <t>Según Odenanza Imp 3202/24 (2024), y 3282/25 (2025)</t>
  </si>
  <si>
    <t>4to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</si>
</sst>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%"/>
    <numFmt numFmtId="165" formatCode="_ * #,##0.00_ ;_ * \-#,##0.00_ ;_ * &quot;-&quot;??_ ;_ @_ "/>
    <numFmt numFmtId="166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u/>
      <sz val="10"/>
      <color theme="10"/>
      <name val="Calibri"/>
      <family val="2"/>
      <scheme val="minor"/>
    </font>
    <font>
      <sz val="10"/>
      <color theme="5" tint="-0.24997711111789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4" fillId="0" borderId="0"/>
    <xf numFmtId="0" fontId="5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43" fontId="2" fillId="0" borderId="0" xfId="2" applyFont="1" applyBorder="1" applyAlignment="1">
      <alignment horizontal="center"/>
    </xf>
    <xf numFmtId="43" fontId="2" fillId="2" borderId="0" xfId="2" applyFont="1" applyFill="1" applyBorder="1" applyAlignment="1">
      <alignment horizontal="center"/>
    </xf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0" borderId="2" xfId="0" applyFont="1" applyBorder="1" applyAlignment="1">
      <alignment horizontal="center"/>
    </xf>
    <xf numFmtId="17" fontId="6" fillId="0" borderId="2" xfId="0" applyNumberFormat="1" applyFont="1" applyBorder="1" applyAlignment="1">
      <alignment horizontal="center"/>
    </xf>
    <xf numFmtId="17" fontId="6" fillId="2" borderId="2" xfId="0" applyNumberFormat="1" applyFont="1" applyFill="1" applyBorder="1" applyAlignment="1">
      <alignment horizontal="center"/>
    </xf>
    <xf numFmtId="17" fontId="6" fillId="0" borderId="0" xfId="0" applyNumberFormat="1" applyFont="1" applyBorder="1" applyAlignment="1">
      <alignment horizontal="center"/>
    </xf>
    <xf numFmtId="17" fontId="6" fillId="2" borderId="0" xfId="0" applyNumberFormat="1" applyFont="1" applyFill="1" applyBorder="1" applyAlignment="1">
      <alignment horizontal="center"/>
    </xf>
    <xf numFmtId="0" fontId="7" fillId="0" borderId="2" xfId="0" applyFont="1" applyBorder="1"/>
    <xf numFmtId="0" fontId="7" fillId="0" borderId="2" xfId="2" applyNumberFormat="1" applyFont="1" applyBorder="1" applyAlignment="1">
      <alignment horizontal="center"/>
    </xf>
    <xf numFmtId="0" fontId="7" fillId="2" borderId="2" xfId="2" applyNumberFormat="1" applyFont="1" applyFill="1" applyBorder="1" applyAlignment="1">
      <alignment horizontal="center"/>
    </xf>
    <xf numFmtId="2" fontId="7" fillId="2" borderId="2" xfId="2" applyNumberFormat="1" applyFont="1" applyFill="1" applyBorder="1" applyAlignment="1">
      <alignment horizontal="center"/>
    </xf>
    <xf numFmtId="2" fontId="7" fillId="0" borderId="2" xfId="2" applyNumberFormat="1" applyFont="1" applyBorder="1" applyAlignment="1">
      <alignment horizontal="center"/>
    </xf>
    <xf numFmtId="0" fontId="6" fillId="0" borderId="0" xfId="0" applyFont="1" applyBorder="1" applyAlignment="1">
      <alignment horizontal="left" indent="2"/>
    </xf>
    <xf numFmtId="0" fontId="6" fillId="0" borderId="0" xfId="2" applyNumberFormat="1" applyFont="1" applyBorder="1" applyAlignment="1">
      <alignment horizontal="center"/>
    </xf>
    <xf numFmtId="0" fontId="7" fillId="2" borderId="0" xfId="2" applyNumberFormat="1" applyFont="1" applyFill="1" applyBorder="1" applyAlignment="1">
      <alignment horizontal="center"/>
    </xf>
    <xf numFmtId="2" fontId="6" fillId="2" borderId="0" xfId="2" applyNumberFormat="1" applyFont="1" applyFill="1" applyBorder="1" applyAlignment="1">
      <alignment horizontal="center"/>
    </xf>
    <xf numFmtId="2" fontId="6" fillId="0" borderId="0" xfId="2" applyNumberFormat="1" applyFont="1" applyBorder="1" applyAlignment="1">
      <alignment horizontal="center"/>
    </xf>
    <xf numFmtId="43" fontId="6" fillId="0" borderId="0" xfId="2" applyFont="1" applyBorder="1" applyAlignment="1">
      <alignment horizontal="center"/>
    </xf>
    <xf numFmtId="43" fontId="6" fillId="2" borderId="0" xfId="2" applyFont="1" applyFill="1" applyBorder="1" applyAlignment="1">
      <alignment horizontal="center"/>
    </xf>
    <xf numFmtId="0" fontId="7" fillId="0" borderId="0" xfId="0" applyFont="1" applyBorder="1"/>
    <xf numFmtId="2" fontId="7" fillId="0" borderId="0" xfId="2" applyNumberFormat="1" applyFont="1" applyBorder="1" applyAlignment="1">
      <alignment horizontal="center"/>
    </xf>
    <xf numFmtId="0" fontId="7" fillId="0" borderId="0" xfId="2" applyNumberFormat="1" applyFont="1" applyBorder="1" applyAlignment="1">
      <alignment horizontal="center"/>
    </xf>
    <xf numFmtId="2" fontId="7" fillId="2" borderId="0" xfId="2" applyNumberFormat="1" applyFont="1" applyFill="1" applyBorder="1" applyAlignment="1">
      <alignment horizontal="center"/>
    </xf>
    <xf numFmtId="2" fontId="6" fillId="0" borderId="0" xfId="1" applyNumberFormat="1" applyFont="1" applyBorder="1" applyAlignment="1">
      <alignment horizontal="center"/>
    </xf>
    <xf numFmtId="164" fontId="6" fillId="2" borderId="0" xfId="1" applyNumberFormat="1" applyFont="1" applyFill="1" applyBorder="1" applyAlignment="1">
      <alignment horizontal="center"/>
    </xf>
    <xf numFmtId="164" fontId="6" fillId="3" borderId="0" xfId="1" applyNumberFormat="1" applyFont="1" applyFill="1" applyBorder="1" applyAlignment="1">
      <alignment horizontal="center"/>
    </xf>
    <xf numFmtId="164" fontId="6" fillId="0" borderId="0" xfId="1" applyNumberFormat="1" applyFont="1" applyBorder="1" applyAlignment="1">
      <alignment horizontal="center"/>
    </xf>
    <xf numFmtId="0" fontId="8" fillId="0" borderId="0" xfId="6" applyFont="1" applyBorder="1"/>
    <xf numFmtId="2" fontId="7" fillId="0" borderId="0" xfId="2" applyNumberFormat="1" applyFont="1" applyAlignment="1">
      <alignment horizontal="center"/>
    </xf>
    <xf numFmtId="0" fontId="7" fillId="2" borderId="0" xfId="2" applyNumberFormat="1" applyFont="1" applyFill="1" applyAlignment="1">
      <alignment horizontal="center"/>
    </xf>
    <xf numFmtId="166" fontId="7" fillId="0" borderId="0" xfId="0" applyNumberFormat="1" applyFont="1" applyAlignment="1">
      <alignment horizontal="center"/>
    </xf>
    <xf numFmtId="164" fontId="6" fillId="0" borderId="0" xfId="1" applyNumberFormat="1" applyFont="1" applyFill="1" applyBorder="1" applyAlignment="1">
      <alignment horizontal="center"/>
    </xf>
    <xf numFmtId="166" fontId="7" fillId="2" borderId="0" xfId="2" applyNumberFormat="1" applyFont="1" applyFill="1" applyBorder="1" applyAlignment="1">
      <alignment horizontal="center"/>
    </xf>
    <xf numFmtId="0" fontId="6" fillId="2" borderId="0" xfId="2" applyNumberFormat="1" applyFont="1" applyFill="1" applyBorder="1" applyAlignment="1">
      <alignment horizontal="center"/>
    </xf>
    <xf numFmtId="164" fontId="6" fillId="0" borderId="0" xfId="1" applyNumberFormat="1" applyFont="1" applyBorder="1" applyAlignment="1">
      <alignment horizontal="left" indent="2"/>
    </xf>
    <xf numFmtId="164" fontId="2" fillId="0" borderId="0" xfId="1" applyNumberFormat="1" applyFont="1" applyBorder="1" applyAlignment="1">
      <alignment horizontal="center"/>
    </xf>
    <xf numFmtId="166" fontId="7" fillId="0" borderId="0" xfId="2" applyNumberFormat="1" applyFont="1" applyBorder="1" applyAlignment="1">
      <alignment horizontal="center"/>
    </xf>
    <xf numFmtId="43" fontId="9" fillId="0" borderId="0" xfId="2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44" fontId="7" fillId="0" borderId="2" xfId="7" applyFont="1" applyBorder="1" applyAlignment="1">
      <alignment horizontal="center"/>
    </xf>
    <xf numFmtId="44" fontId="7" fillId="2" borderId="2" xfId="7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</cellXfs>
  <cellStyles count="8">
    <cellStyle name="Hipervínculo" xfId="6" builtinId="8"/>
    <cellStyle name="Millares" xfId="2" builtinId="3"/>
    <cellStyle name="Millares 2" xfId="3"/>
    <cellStyle name="Moneda" xfId="7" builtinId="4"/>
    <cellStyle name="Normal" xfId="0" builtinId="0"/>
    <cellStyle name="Normal 2" xfId="4"/>
    <cellStyle name="Normal 3" xfId="5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indec.gob.ar/indec/web/Nivel4-Tema-3-5-31" TargetMode="External"/><Relationship Id="rId1" Type="http://schemas.openxmlformats.org/officeDocument/2006/relationships/hyperlink" Target="https://www.argentina.gob.ar/trabajo/seguridadsocial/ripte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indec.gob.ar/indec/web/Nivel4-Tema-3-5-31" TargetMode="External"/><Relationship Id="rId1" Type="http://schemas.openxmlformats.org/officeDocument/2006/relationships/hyperlink" Target="https://www.argentina.gob.ar/trabajo/seguridadsocial/ript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8"/>
  <sheetViews>
    <sheetView showGridLines="0" tabSelected="1" workbookViewId="0">
      <pane xSplit="1" topLeftCell="R1" activePane="topRight" state="frozen"/>
      <selection pane="topRight" activeCell="U19" sqref="U19"/>
    </sheetView>
  </sheetViews>
  <sheetFormatPr baseColWidth="10" defaultColWidth="8" defaultRowHeight="11.25" x14ac:dyDescent="0.2"/>
  <cols>
    <col min="1" max="1" width="47.28515625" style="1" bestFit="1" customWidth="1"/>
    <col min="2" max="2" width="9.28515625" style="2" hidden="1" customWidth="1"/>
    <col min="3" max="5" width="9.28515625" style="4" hidden="1" customWidth="1"/>
    <col min="6" max="8" width="9.28515625" style="2" hidden="1" customWidth="1"/>
    <col min="9" max="11" width="9.28515625" style="4" hidden="1" customWidth="1"/>
    <col min="12" max="13" width="9.28515625" style="2" hidden="1" customWidth="1"/>
    <col min="14" max="14" width="9.5703125" style="2" hidden="1" customWidth="1"/>
    <col min="15" max="16" width="10" style="4" hidden="1" customWidth="1"/>
    <col min="17" max="17" width="9" style="4" hidden="1" customWidth="1"/>
    <col min="18" max="20" width="9.28515625" style="2" customWidth="1"/>
    <col min="21" max="23" width="9.28515625" style="4" customWidth="1"/>
    <col min="24" max="25" width="9.28515625" style="2" customWidth="1"/>
    <col min="26" max="26" width="6.5703125" style="2" bestFit="1" customWidth="1"/>
    <col min="27" max="29" width="9.28515625" style="4" customWidth="1"/>
    <col min="30" max="16384" width="8" style="2"/>
  </cols>
  <sheetData>
    <row r="1" spans="1:29" ht="12.75" x14ac:dyDescent="0.2">
      <c r="A1" s="8" t="s">
        <v>8</v>
      </c>
      <c r="B1" s="9"/>
      <c r="C1" s="10"/>
      <c r="D1" s="10"/>
      <c r="E1" s="10"/>
      <c r="F1" s="9"/>
      <c r="G1" s="9"/>
      <c r="H1" s="9"/>
      <c r="I1" s="10"/>
      <c r="J1" s="10"/>
      <c r="K1" s="10"/>
      <c r="L1" s="9"/>
      <c r="M1" s="9"/>
      <c r="N1" s="9"/>
      <c r="O1" s="10"/>
      <c r="P1" s="10"/>
      <c r="Q1" s="10"/>
      <c r="R1" s="9"/>
      <c r="S1" s="9"/>
      <c r="T1" s="9"/>
      <c r="U1" s="10"/>
      <c r="V1" s="10"/>
      <c r="W1" s="10"/>
      <c r="X1" s="9"/>
      <c r="Y1" s="9"/>
      <c r="Z1" s="9"/>
      <c r="AA1" s="10"/>
      <c r="AB1" s="10"/>
      <c r="AC1" s="10"/>
    </row>
    <row r="2" spans="1:29" ht="12.75" x14ac:dyDescent="0.2">
      <c r="A2" s="8" t="s">
        <v>23</v>
      </c>
      <c r="B2" s="9"/>
      <c r="C2" s="10"/>
      <c r="D2" s="10"/>
      <c r="E2" s="10"/>
      <c r="F2" s="9"/>
      <c r="G2" s="9"/>
      <c r="H2" s="9"/>
      <c r="I2" s="10"/>
      <c r="J2" s="10"/>
      <c r="K2" s="10"/>
      <c r="L2" s="9"/>
      <c r="M2" s="9"/>
      <c r="N2" s="9"/>
      <c r="O2" s="10"/>
      <c r="P2" s="10"/>
      <c r="Q2" s="10"/>
      <c r="R2" s="9"/>
      <c r="S2" s="9"/>
      <c r="T2" s="9"/>
      <c r="U2" s="10"/>
      <c r="V2" s="10"/>
      <c r="W2" s="10"/>
      <c r="X2" s="9"/>
      <c r="Y2" s="9"/>
      <c r="Z2" s="9"/>
      <c r="AA2" s="10"/>
      <c r="AB2" s="10"/>
      <c r="AC2" s="10"/>
    </row>
    <row r="3" spans="1:29" ht="12.75" x14ac:dyDescent="0.2">
      <c r="A3" s="8"/>
      <c r="B3" s="9"/>
      <c r="C3" s="50" t="s">
        <v>9</v>
      </c>
      <c r="D3" s="50"/>
      <c r="E3" s="50"/>
      <c r="F3" s="51" t="s">
        <v>10</v>
      </c>
      <c r="G3" s="51"/>
      <c r="H3" s="51"/>
      <c r="I3" s="50" t="s">
        <v>11</v>
      </c>
      <c r="J3" s="50"/>
      <c r="K3" s="50"/>
      <c r="L3" s="51" t="s">
        <v>12</v>
      </c>
      <c r="M3" s="51"/>
      <c r="N3" s="51"/>
      <c r="O3" s="50" t="s">
        <v>13</v>
      </c>
      <c r="P3" s="50"/>
      <c r="Q3" s="50"/>
      <c r="R3" s="51" t="s">
        <v>16</v>
      </c>
      <c r="S3" s="51"/>
      <c r="T3" s="51"/>
      <c r="U3" s="50" t="s">
        <v>17</v>
      </c>
      <c r="V3" s="50"/>
      <c r="W3" s="50"/>
      <c r="X3" s="51" t="s">
        <v>18</v>
      </c>
      <c r="Y3" s="51"/>
      <c r="Z3" s="51"/>
      <c r="AA3" s="50" t="s">
        <v>24</v>
      </c>
      <c r="AB3" s="50"/>
      <c r="AC3" s="50"/>
    </row>
    <row r="4" spans="1:29" ht="12.75" x14ac:dyDescent="0.2">
      <c r="A4" s="11" t="s">
        <v>14</v>
      </c>
      <c r="B4" s="12">
        <v>45170</v>
      </c>
      <c r="C4" s="13">
        <v>45200</v>
      </c>
      <c r="D4" s="13">
        <v>45231</v>
      </c>
      <c r="E4" s="13">
        <v>45261</v>
      </c>
      <c r="F4" s="12">
        <v>45292</v>
      </c>
      <c r="G4" s="12">
        <v>45323</v>
      </c>
      <c r="H4" s="12">
        <v>45352</v>
      </c>
      <c r="I4" s="13">
        <v>45383</v>
      </c>
      <c r="J4" s="13">
        <v>45413</v>
      </c>
      <c r="K4" s="13">
        <v>45444</v>
      </c>
      <c r="L4" s="12">
        <v>45474</v>
      </c>
      <c r="M4" s="12">
        <v>45505</v>
      </c>
      <c r="N4" s="12">
        <v>45536</v>
      </c>
      <c r="O4" s="13">
        <v>45566</v>
      </c>
      <c r="P4" s="13">
        <v>45597</v>
      </c>
      <c r="Q4" s="13">
        <v>45627</v>
      </c>
      <c r="R4" s="12">
        <v>45658</v>
      </c>
      <c r="S4" s="12">
        <v>45689</v>
      </c>
      <c r="T4" s="12">
        <v>45717</v>
      </c>
      <c r="U4" s="13">
        <v>45748</v>
      </c>
      <c r="V4" s="13">
        <v>45778</v>
      </c>
      <c r="W4" s="13">
        <v>45809</v>
      </c>
      <c r="X4" s="12">
        <v>45839</v>
      </c>
      <c r="Y4" s="12">
        <v>45870</v>
      </c>
      <c r="Z4" s="12">
        <v>45901</v>
      </c>
      <c r="AA4" s="13">
        <v>45931</v>
      </c>
      <c r="AB4" s="13">
        <v>45962</v>
      </c>
      <c r="AC4" s="13">
        <v>45992</v>
      </c>
    </row>
    <row r="5" spans="1:29" ht="12.75" x14ac:dyDescent="0.2">
      <c r="A5" s="8"/>
      <c r="B5" s="14"/>
      <c r="C5" s="15"/>
      <c r="D5" s="15"/>
      <c r="E5" s="15"/>
      <c r="F5" s="14"/>
      <c r="G5" s="14"/>
      <c r="H5" s="14"/>
      <c r="I5" s="15"/>
      <c r="J5" s="15"/>
      <c r="K5" s="15"/>
      <c r="L5" s="14"/>
      <c r="M5" s="14"/>
      <c r="N5" s="14"/>
      <c r="O5" s="15"/>
      <c r="P5" s="15"/>
      <c r="Q5" s="15"/>
      <c r="R5" s="14"/>
      <c r="S5" s="14"/>
      <c r="T5" s="14"/>
      <c r="U5" s="15"/>
      <c r="V5" s="15"/>
      <c r="W5" s="15"/>
      <c r="X5" s="14"/>
      <c r="Y5" s="14"/>
      <c r="Z5" s="14"/>
      <c r="AA5" s="15"/>
      <c r="AB5" s="15"/>
      <c r="AC5" s="15"/>
    </row>
    <row r="6" spans="1:29" s="5" customFormat="1" ht="12.75" x14ac:dyDescent="0.2">
      <c r="A6" s="16" t="s">
        <v>19</v>
      </c>
      <c r="B6" s="17" t="s">
        <v>7</v>
      </c>
      <c r="C6" s="18" t="s">
        <v>7</v>
      </c>
      <c r="D6" s="18" t="s">
        <v>7</v>
      </c>
      <c r="E6" s="18" t="s">
        <v>7</v>
      </c>
      <c r="F6" s="17">
        <f>SUM(F7:F8)</f>
        <v>100</v>
      </c>
      <c r="G6" s="17">
        <f t="shared" ref="G6:Q6" si="0">SUM(G7:G8)</f>
        <v>100</v>
      </c>
      <c r="H6" s="17">
        <f t="shared" si="0"/>
        <v>100</v>
      </c>
      <c r="I6" s="19">
        <f>SUM(I7:I8)</f>
        <v>136.00639665716491</v>
      </c>
      <c r="J6" s="19">
        <f t="shared" si="0"/>
        <v>136.00639665716491</v>
      </c>
      <c r="K6" s="19">
        <f t="shared" si="0"/>
        <v>136.00639665716491</v>
      </c>
      <c r="L6" s="20">
        <f t="shared" si="0"/>
        <v>200.61868699756809</v>
      </c>
      <c r="M6" s="20">
        <f t="shared" si="0"/>
        <v>200.61868699756809</v>
      </c>
      <c r="N6" s="20">
        <f t="shared" si="0"/>
        <v>200.61868699756809</v>
      </c>
      <c r="O6" s="20">
        <f>SUM(O7:O8)</f>
        <v>257.02605432517464</v>
      </c>
      <c r="P6" s="20">
        <f t="shared" si="0"/>
        <v>257.02605432517464</v>
      </c>
      <c r="Q6" s="20">
        <f t="shared" si="0"/>
        <v>257.02605432517464</v>
      </c>
      <c r="R6" s="20">
        <f>SUM(R7:R8)</f>
        <v>293.75077978450793</v>
      </c>
      <c r="S6" s="20">
        <f>SUM(S7:S8)</f>
        <v>293.75077978450793</v>
      </c>
      <c r="T6" s="20">
        <f t="shared" ref="T6" si="1">SUM(T7:T8)</f>
        <v>293.75077978450793</v>
      </c>
      <c r="U6" s="19">
        <f>SUM(U7:U8)</f>
        <v>325.26478654216987</v>
      </c>
      <c r="V6" s="19">
        <f t="shared" ref="V6:W6" si="2">SUM(V7:V8)</f>
        <v>325.26478654216987</v>
      </c>
      <c r="W6" s="19">
        <f t="shared" si="2"/>
        <v>325.26478654216987</v>
      </c>
      <c r="X6" s="20">
        <f>SUM(X7:X8)</f>
        <v>364.02098845191614</v>
      </c>
      <c r="Y6" s="20">
        <f>SUM(Y7:Y8)</f>
        <v>364.02098845191614</v>
      </c>
      <c r="Z6" s="20">
        <f t="shared" ref="Z6" si="3">SUM(Z7:Z8)</f>
        <v>364.02098845191614</v>
      </c>
      <c r="AA6" s="19">
        <f>SUM(AA7:AA8)</f>
        <v>390.13966720546455</v>
      </c>
      <c r="AB6" s="19">
        <f t="shared" ref="AB6:AC6" si="4">SUM(AB7:AB8)</f>
        <v>390.13966720546455</v>
      </c>
      <c r="AC6" s="19">
        <f t="shared" si="4"/>
        <v>390.13966720546455</v>
      </c>
    </row>
    <row r="7" spans="1:29" ht="12.75" x14ac:dyDescent="0.2">
      <c r="A7" s="21" t="s">
        <v>0</v>
      </c>
      <c r="B7" s="22" t="s">
        <v>7</v>
      </c>
      <c r="C7" s="23" t="s">
        <v>7</v>
      </c>
      <c r="D7" s="23" t="s">
        <v>7</v>
      </c>
      <c r="E7" s="23" t="s">
        <v>7</v>
      </c>
      <c r="F7" s="22">
        <v>70</v>
      </c>
      <c r="G7" s="22">
        <v>70</v>
      </c>
      <c r="H7" s="22">
        <v>70</v>
      </c>
      <c r="I7" s="24">
        <f>($H$6*0.7)*(1+$E$12)</f>
        <v>90.019634923308331</v>
      </c>
      <c r="J7" s="24">
        <f>($H$6*0.7)*(1+$E$12)</f>
        <v>90.019634923308331</v>
      </c>
      <c r="K7" s="24">
        <f>($H$6*0.7)*(1+$E$12)</f>
        <v>90.019634923308331</v>
      </c>
      <c r="L7" s="25">
        <f>($K$6*0.7)*(1+$H$12)</f>
        <v>138.75418157302246</v>
      </c>
      <c r="M7" s="25">
        <f>($K$6*0.7)*(1+$H$12)</f>
        <v>138.75418157302246</v>
      </c>
      <c r="N7" s="25">
        <f>($K$6*0.7)*(1+$H$12)</f>
        <v>138.75418157302246</v>
      </c>
      <c r="O7" s="24">
        <f>($N$6*0.7)*(1+$K$12)</f>
        <v>185.66628487620056</v>
      </c>
      <c r="P7" s="24">
        <f t="shared" ref="P7" si="5">($N$6*0.7)*(1+$K$12)</f>
        <v>185.66628487620056</v>
      </c>
      <c r="Q7" s="24">
        <f>($N$6*0.7)*(1+$K$12)</f>
        <v>185.66628487620056</v>
      </c>
      <c r="R7" s="25">
        <f>($Q$6*0.7)*(1+$N$12)</f>
        <v>207.28931447058761</v>
      </c>
      <c r="S7" s="25">
        <f t="shared" ref="S7" si="6">($Q$6*0.7)*(1+$N$12)</f>
        <v>207.28931447058761</v>
      </c>
      <c r="T7" s="25">
        <f>($Q$6*0.7)*(1+$N$12)</f>
        <v>207.28931447058761</v>
      </c>
      <c r="U7" s="24">
        <f>($T$6*0.7)*(1+$Q$12)</f>
        <v>230.06449029963227</v>
      </c>
      <c r="V7" s="24">
        <f t="shared" ref="V7" si="7">($T$6*0.7)*(1+$Q$12)</f>
        <v>230.06449029963227</v>
      </c>
      <c r="W7" s="24">
        <f>($T$6*0.7)*(1+$Q$12)</f>
        <v>230.06449029963227</v>
      </c>
      <c r="X7" s="25">
        <f>($W$6*0.7)*(1+$T$12)</f>
        <v>258.079755779457</v>
      </c>
      <c r="Y7" s="25">
        <f t="shared" ref="Y7" si="8">($W$6*0.7)*(1+$T$12)</f>
        <v>258.079755779457</v>
      </c>
      <c r="Z7" s="25">
        <f>($W$6*0.7)*(1+$T$12)</f>
        <v>258.079755779457</v>
      </c>
      <c r="AA7" s="24">
        <f t="shared" ref="AA7:AB7" si="9">($Z$6*0.7)*(1+$W$12)</f>
        <v>274.3672219784354</v>
      </c>
      <c r="AB7" s="24">
        <f t="shared" si="9"/>
        <v>274.3672219784354</v>
      </c>
      <c r="AC7" s="24">
        <f>($Z$6*0.7)*(1+$W$12)</f>
        <v>274.3672219784354</v>
      </c>
    </row>
    <row r="8" spans="1:29" ht="12.75" x14ac:dyDescent="0.2">
      <c r="A8" s="21" t="s">
        <v>1</v>
      </c>
      <c r="B8" s="22" t="s">
        <v>7</v>
      </c>
      <c r="C8" s="23" t="s">
        <v>7</v>
      </c>
      <c r="D8" s="23" t="s">
        <v>7</v>
      </c>
      <c r="E8" s="23" t="s">
        <v>7</v>
      </c>
      <c r="F8" s="22">
        <v>30</v>
      </c>
      <c r="G8" s="22">
        <v>30</v>
      </c>
      <c r="H8" s="22">
        <v>30</v>
      </c>
      <c r="I8" s="24">
        <f>($H$6*0.3)*(1+$E$17)</f>
        <v>45.986761733856582</v>
      </c>
      <c r="J8" s="24">
        <f t="shared" ref="J8:K8" si="10">($H$6*0.3)*(1+$E$17)</f>
        <v>45.986761733856582</v>
      </c>
      <c r="K8" s="24">
        <f t="shared" si="10"/>
        <v>45.986761733856582</v>
      </c>
      <c r="L8" s="25">
        <f>($K$6*0.3)*(1+$H$17)</f>
        <v>61.864505424545612</v>
      </c>
      <c r="M8" s="25">
        <f>($K$6*0.3)*(1+$H$17)</f>
        <v>61.864505424545612</v>
      </c>
      <c r="N8" s="25">
        <f t="shared" ref="N8" si="11">($K$6*0.3)*(1+$H$17)</f>
        <v>61.864505424545612</v>
      </c>
      <c r="O8" s="24">
        <f>($N$6*0.3)*(1+$K$17)</f>
        <v>71.359769448974077</v>
      </c>
      <c r="P8" s="24">
        <f t="shared" ref="P8:Q8" si="12">($N$6*0.3)*(1+$K$17)</f>
        <v>71.359769448974077</v>
      </c>
      <c r="Q8" s="24">
        <f t="shared" si="12"/>
        <v>71.359769448974077</v>
      </c>
      <c r="R8" s="25">
        <f>($Q$6*0.3)*(1+$N$17)</f>
        <v>86.461465313920314</v>
      </c>
      <c r="S8" s="25">
        <f t="shared" ref="S8" si="13">($Q$6*0.3)*(1+$N$17)</f>
        <v>86.461465313920314</v>
      </c>
      <c r="T8" s="25">
        <f>($Q$6*0.3)*(1+$N$17)</f>
        <v>86.461465313920314</v>
      </c>
      <c r="U8" s="24">
        <f>($T$6*0.3)*(1+$Q$17)</f>
        <v>95.200296242537576</v>
      </c>
      <c r="V8" s="24">
        <f t="shared" ref="V8:W8" si="14">($T$6*0.3)*(1+$Q$17)</f>
        <v>95.200296242537576</v>
      </c>
      <c r="W8" s="24">
        <f t="shared" si="14"/>
        <v>95.200296242537576</v>
      </c>
      <c r="X8" s="25">
        <f>($W$6*0.3)*(1+$T$17)</f>
        <v>105.94123267245912</v>
      </c>
      <c r="Y8" s="25">
        <f>($W$6*0.3)*(1+$T$17)</f>
        <v>105.94123267245912</v>
      </c>
      <c r="Z8" s="25">
        <f>($W$6*0.3)*(1+$T$17)</f>
        <v>105.94123267245912</v>
      </c>
      <c r="AA8" s="24">
        <f t="shared" ref="AA8:AB8" si="15">($Z$6*0.3)*(1+$W$17)</f>
        <v>115.77244522702912</v>
      </c>
      <c r="AB8" s="24">
        <f t="shared" si="15"/>
        <v>115.77244522702912</v>
      </c>
      <c r="AC8" s="24">
        <f>($Z$6*0.3)*(1+$W$17)</f>
        <v>115.77244522702912</v>
      </c>
    </row>
    <row r="9" spans="1:29" ht="12.75" x14ac:dyDescent="0.2">
      <c r="A9" s="8"/>
      <c r="B9" s="26"/>
      <c r="C9" s="27"/>
      <c r="D9" s="27"/>
      <c r="E9" s="27"/>
      <c r="F9" s="26"/>
      <c r="G9" s="26"/>
      <c r="H9" s="26"/>
      <c r="I9" s="27"/>
      <c r="J9" s="27"/>
      <c r="K9" s="27"/>
      <c r="L9" s="26"/>
      <c r="M9" s="26"/>
      <c r="N9" s="26"/>
      <c r="O9" s="27"/>
      <c r="P9" s="27"/>
      <c r="Q9" s="27"/>
      <c r="R9" s="26"/>
      <c r="S9" s="26"/>
      <c r="T9" s="26"/>
      <c r="U9" s="42"/>
      <c r="V9" s="24"/>
      <c r="W9" s="24"/>
      <c r="X9" s="46"/>
      <c r="Y9" s="46"/>
      <c r="Z9" s="46"/>
      <c r="AA9" s="42"/>
      <c r="AB9" s="24"/>
      <c r="AC9" s="24"/>
    </row>
    <row r="10" spans="1:29" s="3" customFormat="1" ht="12.75" x14ac:dyDescent="0.2">
      <c r="A10" s="28" t="s">
        <v>5</v>
      </c>
      <c r="B10" s="29">
        <v>43045.75</v>
      </c>
      <c r="C10" s="23">
        <v>48087.89</v>
      </c>
      <c r="D10" s="23">
        <v>51101.4</v>
      </c>
      <c r="E10" s="23">
        <v>55356.61</v>
      </c>
      <c r="F10" s="30">
        <v>63468.76</v>
      </c>
      <c r="G10" s="30">
        <v>70754.17</v>
      </c>
      <c r="H10" s="30">
        <v>80678.570000000007</v>
      </c>
      <c r="I10" s="23">
        <v>93671.26</v>
      </c>
      <c r="J10" s="31">
        <v>100527.27</v>
      </c>
      <c r="K10" s="31">
        <v>106664.97</v>
      </c>
      <c r="L10" s="29">
        <v>113694.76</v>
      </c>
      <c r="M10" s="29">
        <v>118007.3</v>
      </c>
      <c r="N10" s="29">
        <v>122891.98</v>
      </c>
      <c r="O10" s="23">
        <v>131045.09</v>
      </c>
      <c r="P10" s="23">
        <v>134754.34</v>
      </c>
      <c r="Q10" s="23">
        <v>137497.9</v>
      </c>
      <c r="R10" s="45">
        <v>141124.78</v>
      </c>
      <c r="S10" s="45">
        <v>149777.43</v>
      </c>
      <c r="T10" s="45">
        <v>155852.91</v>
      </c>
      <c r="U10" s="41">
        <v>160321.72</v>
      </c>
      <c r="V10" s="41">
        <v>163299.84</v>
      </c>
      <c r="W10" s="41">
        <v>167811.87</v>
      </c>
      <c r="X10" s="30"/>
      <c r="Y10" s="30"/>
      <c r="Z10" s="30"/>
      <c r="AA10" s="42"/>
      <c r="AB10" s="24"/>
      <c r="AC10" s="24"/>
    </row>
    <row r="11" spans="1:29" s="44" customFormat="1" ht="12.75" x14ac:dyDescent="0.2">
      <c r="A11" s="43" t="s">
        <v>3</v>
      </c>
      <c r="B11" s="35" t="s">
        <v>7</v>
      </c>
      <c r="C11" s="33">
        <f>C10/B10-1</f>
        <v>0.11713444416696195</v>
      </c>
      <c r="D11" s="33">
        <f>D10/C10-1</f>
        <v>6.2666712970770755E-2</v>
      </c>
      <c r="E11" s="33">
        <f>E10/D10-1</f>
        <v>8.3269929982348723E-2</v>
      </c>
      <c r="F11" s="34">
        <f t="shared" ref="F11:I11" si="16">F10/E10-1</f>
        <v>0.14654347511525723</v>
      </c>
      <c r="G11" s="34">
        <f t="shared" si="16"/>
        <v>0.11478733789662821</v>
      </c>
      <c r="H11" s="34">
        <f t="shared" si="16"/>
        <v>0.14026593768254236</v>
      </c>
      <c r="I11" s="33">
        <f t="shared" si="16"/>
        <v>0.16104264118712064</v>
      </c>
      <c r="J11" s="33">
        <f t="shared" ref="J11" si="17">J10/I10-1</f>
        <v>7.3192247013651901E-2</v>
      </c>
      <c r="K11" s="33">
        <f>K10/J10-1</f>
        <v>6.1055074906540163E-2</v>
      </c>
      <c r="L11" s="35">
        <f t="shared" ref="L11:M11" si="18">L10/K10-1</f>
        <v>6.5905329556648296E-2</v>
      </c>
      <c r="M11" s="35">
        <f t="shared" si="18"/>
        <v>3.7930859786326154E-2</v>
      </c>
      <c r="N11" s="35">
        <f>N10/M10-1</f>
        <v>4.1393032464940749E-2</v>
      </c>
      <c r="O11" s="33">
        <f t="shared" ref="O11:Q11" si="19">O10/N10-1</f>
        <v>6.6343710956565216E-2</v>
      </c>
      <c r="P11" s="33">
        <f t="shared" si="19"/>
        <v>2.8305142909207825E-2</v>
      </c>
      <c r="Q11" s="33">
        <f t="shared" si="19"/>
        <v>2.0359715316033533E-2</v>
      </c>
      <c r="R11" s="35">
        <f t="shared" ref="R11" si="20">R10/Q10-1</f>
        <v>2.6377711950509752E-2</v>
      </c>
      <c r="S11" s="35">
        <f t="shared" ref="S11" si="21">S10/R10-1</f>
        <v>6.1312053063962146E-2</v>
      </c>
      <c r="T11" s="35">
        <f>T10/S10-1</f>
        <v>4.0563387955047769E-2</v>
      </c>
      <c r="U11" s="33">
        <f>U10/T10-1</f>
        <v>2.8673253518333386E-2</v>
      </c>
      <c r="V11" s="33">
        <f t="shared" ref="V11" si="22">V10/U10-1</f>
        <v>1.8575898512066757E-2</v>
      </c>
      <c r="W11" s="33">
        <f>W10/V10-1</f>
        <v>2.76303393806141E-2</v>
      </c>
      <c r="X11" s="35"/>
      <c r="Y11" s="35"/>
      <c r="Z11" s="35"/>
      <c r="AA11" s="33"/>
      <c r="AB11" s="33"/>
      <c r="AC11" s="33"/>
    </row>
    <row r="12" spans="1:29" s="44" customFormat="1" ht="15" customHeight="1" x14ac:dyDescent="0.2">
      <c r="A12" s="43" t="s">
        <v>4</v>
      </c>
      <c r="B12" s="35" t="s">
        <v>7</v>
      </c>
      <c r="C12" s="33"/>
      <c r="D12" s="33"/>
      <c r="E12" s="33">
        <f>E10/B10-1</f>
        <v>0.28599478461869055</v>
      </c>
      <c r="F12" s="35"/>
      <c r="G12" s="35"/>
      <c r="H12" s="34">
        <f>H10/E10-1</f>
        <v>0.45743335800367846</v>
      </c>
      <c r="I12" s="33"/>
      <c r="J12" s="33"/>
      <c r="K12" s="33">
        <f>K10/H10-1</f>
        <v>0.32209792513674929</v>
      </c>
      <c r="L12" s="35"/>
      <c r="M12" s="35"/>
      <c r="N12" s="40">
        <f>N10/K10-1</f>
        <v>0.15213063857796993</v>
      </c>
      <c r="O12" s="33"/>
      <c r="P12" s="33"/>
      <c r="Q12" s="33">
        <f>Q10/N10-1</f>
        <v>0.11885169398361062</v>
      </c>
      <c r="R12" s="35"/>
      <c r="S12" s="35"/>
      <c r="T12" s="35">
        <f>T10/Q10-1</f>
        <v>0.13349302062067858</v>
      </c>
      <c r="U12" s="33"/>
      <c r="V12" s="33"/>
      <c r="W12" s="33">
        <f>W10/T10-1</f>
        <v>7.673234975208354E-2</v>
      </c>
      <c r="X12" s="35"/>
      <c r="Y12" s="35"/>
      <c r="Z12" s="35"/>
      <c r="AA12" s="33"/>
      <c r="AB12" s="33"/>
      <c r="AC12" s="33"/>
    </row>
    <row r="13" spans="1:29" ht="12.75" x14ac:dyDescent="0.2">
      <c r="A13" s="36" t="s">
        <v>15</v>
      </c>
      <c r="B13" s="32"/>
      <c r="C13" s="33"/>
      <c r="D13" s="33"/>
      <c r="E13" s="33"/>
      <c r="F13" s="35"/>
      <c r="G13" s="35"/>
      <c r="H13" s="35"/>
      <c r="I13" s="33"/>
      <c r="J13" s="33"/>
      <c r="K13" s="33"/>
      <c r="L13" s="35"/>
      <c r="M13" s="35"/>
      <c r="N13" s="35"/>
      <c r="O13" s="33"/>
      <c r="P13" s="33"/>
      <c r="Q13" s="33"/>
      <c r="R13" s="35"/>
      <c r="S13" s="35"/>
      <c r="T13" s="35"/>
      <c r="U13" s="33"/>
      <c r="V13" s="33"/>
      <c r="W13" s="33"/>
      <c r="X13" s="35"/>
      <c r="Y13" s="35"/>
      <c r="Z13" s="35"/>
      <c r="AA13" s="33"/>
      <c r="AB13" s="33"/>
      <c r="AC13" s="33"/>
    </row>
    <row r="14" spans="1:29" ht="12.75" x14ac:dyDescent="0.2">
      <c r="A14" s="8"/>
      <c r="B14" s="25"/>
      <c r="C14" s="27"/>
      <c r="D14" s="27"/>
      <c r="E14" s="27"/>
      <c r="F14" s="26"/>
      <c r="G14" s="26"/>
      <c r="H14" s="26"/>
      <c r="I14" s="27"/>
      <c r="J14" s="27"/>
      <c r="K14" s="27"/>
      <c r="L14" s="26"/>
      <c r="M14" s="26"/>
      <c r="N14" s="26"/>
      <c r="O14" s="27"/>
      <c r="P14" s="27"/>
      <c r="Q14" s="27"/>
      <c r="R14" s="26"/>
      <c r="S14" s="26"/>
      <c r="T14" s="26"/>
      <c r="U14" s="27"/>
      <c r="V14" s="27"/>
      <c r="W14" s="27"/>
      <c r="X14" s="26"/>
      <c r="Y14" s="26"/>
      <c r="Z14" s="26"/>
      <c r="AA14" s="27"/>
      <c r="AB14" s="27"/>
      <c r="AC14" s="27"/>
    </row>
    <row r="15" spans="1:29" s="3" customFormat="1" ht="12.75" x14ac:dyDescent="0.2">
      <c r="A15" s="28" t="s">
        <v>2</v>
      </c>
      <c r="B15" s="37">
        <v>2304.9241999999999</v>
      </c>
      <c r="C15" s="38">
        <v>2496.3000000000002</v>
      </c>
      <c r="D15" s="38">
        <v>2816.1</v>
      </c>
      <c r="E15" s="23">
        <v>3533.2</v>
      </c>
      <c r="F15" s="39">
        <v>4261.5324000000001</v>
      </c>
      <c r="G15" s="39">
        <v>4825.7880999999998</v>
      </c>
      <c r="H15" s="39">
        <v>5357.0928999999996</v>
      </c>
      <c r="I15" s="31">
        <v>5830.2271000000001</v>
      </c>
      <c r="J15" s="31">
        <v>6073.7165000000005</v>
      </c>
      <c r="K15" s="23">
        <v>6351.7</v>
      </c>
      <c r="L15" s="30">
        <v>6607.7</v>
      </c>
      <c r="M15" s="30">
        <v>6883.4</v>
      </c>
      <c r="N15" s="30">
        <v>7122.2</v>
      </c>
      <c r="O15" s="41">
        <v>7314</v>
      </c>
      <c r="P15" s="41">
        <v>7491.4</v>
      </c>
      <c r="Q15" s="41">
        <v>7694</v>
      </c>
      <c r="R15" s="45">
        <v>7864.1256999999996</v>
      </c>
      <c r="S15" s="45">
        <v>8052.9926999999998</v>
      </c>
      <c r="T15" s="45">
        <v>8353.3158000000003</v>
      </c>
      <c r="U15" s="31">
        <v>8585.6077999999998</v>
      </c>
      <c r="V15" s="31">
        <v>8714.4871000000003</v>
      </c>
      <c r="W15" s="23">
        <v>8855.5681000000004</v>
      </c>
      <c r="X15" s="45"/>
      <c r="Y15" s="45"/>
      <c r="Z15" s="45"/>
      <c r="AA15" s="31"/>
      <c r="AB15" s="31"/>
      <c r="AC15" s="23"/>
    </row>
    <row r="16" spans="1:29" s="44" customFormat="1" ht="12.75" x14ac:dyDescent="0.2">
      <c r="A16" s="43" t="s">
        <v>3</v>
      </c>
      <c r="B16" s="35"/>
      <c r="C16" s="33">
        <f t="shared" ref="C16:G16" si="23">C15/B15-1</f>
        <v>8.302910785526052E-2</v>
      </c>
      <c r="D16" s="33">
        <f t="shared" si="23"/>
        <v>0.12810960221127266</v>
      </c>
      <c r="E16" s="33">
        <f t="shared" si="23"/>
        <v>0.25464294591811365</v>
      </c>
      <c r="F16" s="34">
        <f t="shared" si="23"/>
        <v>0.20613959017321415</v>
      </c>
      <c r="G16" s="34">
        <f t="shared" si="23"/>
        <v>0.13240676053524769</v>
      </c>
      <c r="H16" s="34">
        <f>H15/G15-1</f>
        <v>0.11009700156540236</v>
      </c>
      <c r="I16" s="33">
        <f>I15/H15-1</f>
        <v>8.8319207606050831E-2</v>
      </c>
      <c r="J16" s="33">
        <f t="shared" ref="J16:K16" si="24">J15/I15-1</f>
        <v>4.176327882665154E-2</v>
      </c>
      <c r="K16" s="33">
        <f t="shared" si="24"/>
        <v>4.5768270547365653E-2</v>
      </c>
      <c r="L16" s="35">
        <f t="shared" ref="L16" si="25">L15/K15-1</f>
        <v>4.0304170537021511E-2</v>
      </c>
      <c r="M16" s="35">
        <f t="shared" ref="M16" si="26">M15/L15-1</f>
        <v>4.1724049215309478E-2</v>
      </c>
      <c r="N16" s="35">
        <f t="shared" ref="N16" si="27">N15/M15-1</f>
        <v>3.4692157945201529E-2</v>
      </c>
      <c r="O16" s="33">
        <f t="shared" ref="O16" si="28">O15/N15-1</f>
        <v>2.6929881216477991E-2</v>
      </c>
      <c r="P16" s="33">
        <f t="shared" ref="P16" si="29">P15/O15-1</f>
        <v>2.4254853705222734E-2</v>
      </c>
      <c r="Q16" s="33">
        <f t="shared" ref="Q16" si="30">Q15/P15-1</f>
        <v>2.7044344181327951E-2</v>
      </c>
      <c r="R16" s="35">
        <f t="shared" ref="R16" si="31">R15/Q15-1</f>
        <v>2.2111476475175307E-2</v>
      </c>
      <c r="S16" s="35">
        <f t="shared" ref="S16" si="32">S15/R15-1</f>
        <v>2.4016274307517849E-2</v>
      </c>
      <c r="T16" s="35">
        <f t="shared" ref="T16" si="33">T15/S15-1</f>
        <v>3.7293353066121693E-2</v>
      </c>
      <c r="U16" s="33">
        <f>U15/T15-1</f>
        <v>2.7808358448509596E-2</v>
      </c>
      <c r="V16" s="33">
        <f>V15/U15-1</f>
        <v>1.5011086343823088E-2</v>
      </c>
      <c r="W16" s="33">
        <f t="shared" ref="W16" si="34">W15/V15-1</f>
        <v>1.6189248819933333E-2</v>
      </c>
      <c r="X16" s="35"/>
      <c r="Y16" s="35"/>
      <c r="Z16" s="35"/>
      <c r="AA16" s="33"/>
      <c r="AB16" s="33"/>
      <c r="AC16" s="33"/>
    </row>
    <row r="17" spans="1:29" s="44" customFormat="1" ht="12.75" x14ac:dyDescent="0.2">
      <c r="A17" s="43" t="s">
        <v>4</v>
      </c>
      <c r="B17" s="35"/>
      <c r="C17" s="33"/>
      <c r="D17" s="33"/>
      <c r="E17" s="33">
        <f>E15/B15-1</f>
        <v>0.53289205779521942</v>
      </c>
      <c r="F17" s="34"/>
      <c r="G17" s="34"/>
      <c r="H17" s="34">
        <f>H15/E15-1</f>
        <v>0.51621558360692865</v>
      </c>
      <c r="I17" s="33"/>
      <c r="J17" s="33"/>
      <c r="K17" s="33">
        <f>K15/H15-1</f>
        <v>0.18566172335745756</v>
      </c>
      <c r="L17" s="35"/>
      <c r="M17" s="35"/>
      <c r="N17" s="40">
        <f>N15/K15-1</f>
        <v>0.12130610702646538</v>
      </c>
      <c r="O17" s="33"/>
      <c r="P17" s="33"/>
      <c r="Q17" s="33">
        <f>Q15/N15-1</f>
        <v>8.0284181853921499E-2</v>
      </c>
      <c r="R17" s="35"/>
      <c r="S17" s="35"/>
      <c r="T17" s="35">
        <f>T15/Q15-1</f>
        <v>8.5692201715622529E-2</v>
      </c>
      <c r="U17" s="33"/>
      <c r="V17" s="33"/>
      <c r="W17" s="33">
        <f>W15/T15-1</f>
        <v>6.0126099865636551E-2</v>
      </c>
      <c r="X17" s="35"/>
      <c r="Y17" s="35"/>
      <c r="Z17" s="35"/>
      <c r="AA17" s="33"/>
      <c r="AB17" s="33"/>
      <c r="AC17" s="33"/>
    </row>
    <row r="18" spans="1:29" ht="12.75" x14ac:dyDescent="0.2">
      <c r="A18" s="21"/>
      <c r="B18" s="35"/>
      <c r="C18" s="33"/>
      <c r="D18" s="33"/>
      <c r="E18" s="33"/>
      <c r="F18" s="35"/>
      <c r="G18" s="35"/>
      <c r="H18" s="35"/>
      <c r="I18" s="33"/>
      <c r="J18" s="33"/>
      <c r="K18" s="33"/>
      <c r="L18" s="35"/>
      <c r="M18" s="35"/>
      <c r="N18" s="35"/>
      <c r="O18" s="33"/>
      <c r="P18" s="33"/>
      <c r="Q18" s="27"/>
      <c r="R18" s="35"/>
      <c r="S18" s="35"/>
      <c r="T18" s="35"/>
      <c r="U18" s="33"/>
      <c r="V18" s="33"/>
      <c r="W18" s="33"/>
      <c r="X18" s="35"/>
      <c r="Y18" s="35"/>
      <c r="Z18" s="35"/>
      <c r="AA18" s="33"/>
      <c r="AB18" s="33"/>
      <c r="AC18" s="33"/>
    </row>
    <row r="19" spans="1:29" ht="12.75" x14ac:dyDescent="0.2">
      <c r="A19" s="36" t="s">
        <v>6</v>
      </c>
      <c r="B19" s="26"/>
      <c r="C19" s="27"/>
      <c r="D19" s="27"/>
      <c r="E19" s="27"/>
      <c r="F19" s="26"/>
      <c r="G19" s="26"/>
      <c r="H19" s="26"/>
      <c r="I19" s="27"/>
      <c r="J19" s="27"/>
      <c r="K19" s="27"/>
      <c r="L19" s="26"/>
      <c r="M19" s="26"/>
      <c r="N19" s="26"/>
      <c r="O19" s="27"/>
      <c r="P19" s="27"/>
      <c r="Q19" s="27"/>
      <c r="R19" s="26"/>
      <c r="S19" s="26"/>
      <c r="T19" s="26"/>
      <c r="U19" s="27"/>
      <c r="V19" s="27"/>
      <c r="W19" s="27"/>
      <c r="X19" s="26"/>
      <c r="Y19" s="26"/>
      <c r="Z19" s="26"/>
      <c r="AA19" s="27"/>
      <c r="AB19" s="27"/>
      <c r="AC19" s="27"/>
    </row>
    <row r="20" spans="1:29" ht="12.75" x14ac:dyDescent="0.2">
      <c r="A20" s="8"/>
      <c r="B20" s="26"/>
      <c r="C20" s="27"/>
      <c r="D20" s="27"/>
      <c r="E20" s="27"/>
      <c r="F20" s="26"/>
      <c r="G20" s="26"/>
      <c r="H20" s="26"/>
      <c r="I20" s="27"/>
      <c r="J20" s="27"/>
      <c r="K20" s="27"/>
      <c r="L20" s="26"/>
      <c r="M20" s="26"/>
      <c r="N20" s="26"/>
      <c r="O20" s="27"/>
      <c r="P20" s="27"/>
      <c r="Q20" s="27"/>
      <c r="R20" s="26"/>
      <c r="S20" s="26"/>
      <c r="T20" s="26"/>
      <c r="U20" s="27"/>
      <c r="V20" s="27"/>
      <c r="W20" s="27"/>
      <c r="X20" s="26"/>
      <c r="Y20" s="26"/>
      <c r="Z20" s="26"/>
      <c r="AA20" s="27"/>
      <c r="AB20" s="27"/>
      <c r="AC20" s="27"/>
    </row>
    <row r="21" spans="1:29" ht="12.75" x14ac:dyDescent="0.2">
      <c r="A21" s="8"/>
      <c r="B21" s="26"/>
      <c r="C21" s="27"/>
      <c r="D21" s="27"/>
      <c r="E21" s="27"/>
      <c r="F21" s="26"/>
      <c r="G21" s="26"/>
      <c r="H21" s="26"/>
      <c r="I21" s="27"/>
      <c r="J21" s="27"/>
      <c r="K21" s="27"/>
      <c r="L21" s="26"/>
      <c r="M21" s="26"/>
      <c r="N21" s="26"/>
      <c r="O21" s="27"/>
      <c r="P21" s="27"/>
      <c r="Q21" s="27"/>
      <c r="R21" s="26"/>
      <c r="S21" s="26"/>
      <c r="T21" s="26"/>
      <c r="U21" s="27"/>
      <c r="V21" s="27"/>
      <c r="W21" s="27"/>
      <c r="X21" s="26"/>
      <c r="Y21" s="26"/>
      <c r="Z21" s="26"/>
      <c r="AA21" s="27"/>
      <c r="AB21" s="27"/>
      <c r="AC21" s="27"/>
    </row>
    <row r="22" spans="1:29" ht="12.75" x14ac:dyDescent="0.2">
      <c r="B22" s="26"/>
      <c r="C22" s="27"/>
      <c r="D22" s="27"/>
      <c r="E22" s="27"/>
      <c r="F22" s="26"/>
      <c r="G22" s="26"/>
      <c r="H22" s="26"/>
      <c r="I22" s="27"/>
      <c r="J22" s="27"/>
      <c r="K22" s="27"/>
      <c r="L22" s="26"/>
      <c r="M22" s="26"/>
      <c r="N22" s="26"/>
      <c r="O22" s="27"/>
      <c r="P22" s="27"/>
      <c r="Q22" s="27"/>
      <c r="R22" s="26"/>
      <c r="S22" s="26"/>
      <c r="T22" s="26"/>
      <c r="U22" s="27"/>
      <c r="V22" s="27"/>
      <c r="W22" s="27"/>
      <c r="X22" s="26"/>
      <c r="Y22" s="26"/>
      <c r="Z22" s="26"/>
      <c r="AA22" s="27"/>
      <c r="AB22" s="27"/>
      <c r="AC22" s="27"/>
    </row>
    <row r="23" spans="1:29" ht="12.75" x14ac:dyDescent="0.2">
      <c r="A23" s="8"/>
      <c r="B23" s="26"/>
      <c r="C23" s="27"/>
      <c r="D23" s="27"/>
      <c r="E23" s="27"/>
      <c r="F23" s="26"/>
      <c r="G23" s="26"/>
      <c r="H23" s="26"/>
      <c r="I23" s="27"/>
      <c r="J23" s="27"/>
      <c r="K23" s="27"/>
      <c r="L23" s="26"/>
      <c r="M23" s="26"/>
      <c r="N23" s="26"/>
      <c r="O23" s="27"/>
      <c r="P23" s="27"/>
      <c r="Q23" s="27"/>
      <c r="R23" s="26"/>
      <c r="S23" s="26"/>
      <c r="T23" s="26"/>
      <c r="U23" s="27"/>
      <c r="V23" s="27"/>
      <c r="W23" s="27"/>
      <c r="X23" s="26"/>
      <c r="Y23" s="26"/>
      <c r="Z23" s="26"/>
      <c r="AA23" s="27"/>
      <c r="AB23" s="27"/>
      <c r="AC23" s="27"/>
    </row>
    <row r="24" spans="1:29" ht="12.75" x14ac:dyDescent="0.2">
      <c r="A24" s="8"/>
      <c r="B24" s="26"/>
      <c r="C24" s="27"/>
      <c r="D24" s="27"/>
      <c r="E24" s="27"/>
      <c r="F24" s="26"/>
      <c r="G24" s="26"/>
      <c r="H24" s="26"/>
      <c r="I24" s="27"/>
      <c r="J24" s="27"/>
      <c r="K24" s="27"/>
      <c r="L24" s="26"/>
      <c r="M24" s="26"/>
      <c r="N24" s="26"/>
      <c r="O24" s="27"/>
      <c r="P24" s="27"/>
      <c r="Q24" s="27"/>
      <c r="R24" s="26"/>
      <c r="S24" s="26"/>
      <c r="T24" s="26"/>
      <c r="U24" s="27"/>
      <c r="V24" s="27"/>
      <c r="W24" s="27"/>
      <c r="X24" s="26"/>
      <c r="Y24" s="26"/>
      <c r="Z24" s="26"/>
      <c r="AA24" s="27"/>
      <c r="AB24" s="27"/>
      <c r="AC24" s="27"/>
    </row>
    <row r="25" spans="1:29" x14ac:dyDescent="0.2">
      <c r="B25" s="6"/>
      <c r="C25" s="7"/>
      <c r="D25" s="7"/>
      <c r="E25" s="7"/>
      <c r="F25" s="6"/>
      <c r="G25" s="6"/>
      <c r="H25" s="6"/>
      <c r="I25" s="7"/>
      <c r="J25" s="7"/>
      <c r="K25" s="7"/>
      <c r="L25" s="6"/>
      <c r="M25" s="6"/>
      <c r="N25" s="6"/>
      <c r="O25" s="7"/>
      <c r="P25" s="7"/>
      <c r="Q25" s="7"/>
      <c r="R25" s="6"/>
      <c r="S25" s="6"/>
      <c r="T25" s="6"/>
      <c r="U25" s="7"/>
      <c r="V25" s="7"/>
      <c r="W25" s="7"/>
      <c r="X25" s="6"/>
      <c r="Y25" s="6"/>
      <c r="Z25" s="6"/>
      <c r="AA25" s="7"/>
      <c r="AB25" s="7"/>
      <c r="AC25" s="7"/>
    </row>
    <row r="26" spans="1:29" x14ac:dyDescent="0.2">
      <c r="B26" s="6"/>
      <c r="C26" s="7"/>
      <c r="D26" s="7"/>
      <c r="E26" s="7"/>
      <c r="F26" s="6"/>
      <c r="G26" s="6"/>
      <c r="H26" s="6"/>
      <c r="I26" s="7"/>
      <c r="J26" s="7"/>
      <c r="K26" s="7"/>
      <c r="L26" s="6"/>
      <c r="M26" s="6"/>
      <c r="N26" s="6"/>
      <c r="O26" s="7"/>
      <c r="P26" s="7"/>
      <c r="Q26" s="7"/>
      <c r="R26" s="6"/>
      <c r="S26" s="6"/>
      <c r="T26" s="6"/>
      <c r="U26" s="7"/>
      <c r="V26" s="7"/>
      <c r="W26" s="7"/>
      <c r="X26" s="6"/>
      <c r="Y26" s="6"/>
      <c r="Z26" s="6"/>
      <c r="AA26" s="7"/>
      <c r="AB26" s="7"/>
      <c r="AC26" s="7"/>
    </row>
    <row r="27" spans="1:29" x14ac:dyDescent="0.2">
      <c r="B27" s="6"/>
      <c r="C27" s="7"/>
      <c r="D27" s="7"/>
      <c r="E27" s="7"/>
      <c r="F27" s="6"/>
      <c r="G27" s="6"/>
      <c r="H27" s="6"/>
      <c r="I27" s="7"/>
      <c r="J27" s="7"/>
      <c r="K27" s="7"/>
      <c r="L27" s="6"/>
      <c r="M27" s="6"/>
      <c r="N27" s="6"/>
      <c r="O27" s="7"/>
      <c r="P27" s="7"/>
      <c r="Q27" s="7"/>
      <c r="R27" s="6"/>
      <c r="S27" s="6"/>
      <c r="T27" s="6"/>
      <c r="U27" s="7"/>
      <c r="V27" s="7"/>
      <c r="W27" s="7"/>
      <c r="X27" s="6"/>
      <c r="Y27" s="6"/>
      <c r="Z27" s="6"/>
      <c r="AA27" s="7"/>
      <c r="AB27" s="7"/>
      <c r="AC27" s="7"/>
    </row>
    <row r="28" spans="1:29" x14ac:dyDescent="0.2">
      <c r="B28" s="6"/>
      <c r="C28" s="7"/>
      <c r="D28" s="7"/>
      <c r="E28" s="7"/>
      <c r="F28" s="6"/>
      <c r="G28" s="6"/>
      <c r="H28" s="6"/>
      <c r="I28" s="7"/>
      <c r="J28" s="7"/>
      <c r="K28" s="7"/>
      <c r="L28" s="6"/>
      <c r="M28" s="6"/>
      <c r="N28" s="6"/>
      <c r="O28" s="7"/>
      <c r="P28" s="7"/>
      <c r="Q28" s="7"/>
      <c r="R28" s="6"/>
      <c r="S28" s="6"/>
      <c r="T28" s="6"/>
      <c r="U28" s="7"/>
      <c r="V28" s="7"/>
      <c r="W28" s="7"/>
      <c r="X28" s="6"/>
      <c r="Y28" s="6"/>
      <c r="Z28" s="6"/>
      <c r="AA28" s="7"/>
      <c r="AB28" s="7"/>
      <c r="AC28" s="7"/>
    </row>
  </sheetData>
  <mergeCells count="9">
    <mergeCell ref="AA3:AC3"/>
    <mergeCell ref="X3:Z3"/>
    <mergeCell ref="U3:W3"/>
    <mergeCell ref="R3:T3"/>
    <mergeCell ref="C3:E3"/>
    <mergeCell ref="F3:H3"/>
    <mergeCell ref="I3:K3"/>
    <mergeCell ref="L3:N3"/>
    <mergeCell ref="O3:Q3"/>
  </mergeCells>
  <hyperlinks>
    <hyperlink ref="A13" r:id="rId1"/>
    <hyperlink ref="A19" r:id="rId2"/>
  </hyperlinks>
  <pageMargins left="0.7" right="0.7" top="0.75" bottom="0.75" header="0.3" footer="0.3"/>
  <pageSetup paperSize="9" scale="84" fitToHeight="0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8"/>
  <sheetViews>
    <sheetView showGridLines="0" workbookViewId="0">
      <selection activeCell="M24" sqref="M24"/>
    </sheetView>
  </sheetViews>
  <sheetFormatPr baseColWidth="10" defaultColWidth="8" defaultRowHeight="11.25" x14ac:dyDescent="0.2"/>
  <cols>
    <col min="1" max="1" width="42.140625" style="1" customWidth="1"/>
    <col min="2" max="2" width="9.5703125" style="2" hidden="1" customWidth="1"/>
    <col min="3" max="4" width="10" style="4" hidden="1" customWidth="1"/>
    <col min="5" max="5" width="9" style="4" hidden="1" customWidth="1"/>
    <col min="6" max="8" width="10.85546875" style="2" bestFit="1" customWidth="1"/>
    <col min="9" max="11" width="10.85546875" style="4" bestFit="1" customWidth="1"/>
    <col min="12" max="14" width="10.85546875" style="2" bestFit="1" customWidth="1"/>
    <col min="15" max="17" width="10.85546875" style="4" bestFit="1" customWidth="1"/>
    <col min="18" max="16384" width="8" style="2"/>
  </cols>
  <sheetData>
    <row r="1" spans="1:17" ht="12.75" x14ac:dyDescent="0.2">
      <c r="A1" s="8" t="s">
        <v>21</v>
      </c>
      <c r="B1" s="9"/>
      <c r="C1" s="10"/>
      <c r="D1" s="10"/>
      <c r="E1" s="10"/>
      <c r="F1" s="9"/>
      <c r="G1" s="9"/>
      <c r="H1" s="9"/>
      <c r="I1" s="10"/>
      <c r="J1" s="10"/>
      <c r="K1" s="10"/>
      <c r="L1" s="9"/>
      <c r="M1" s="9"/>
      <c r="N1" s="9"/>
      <c r="O1" s="10"/>
      <c r="P1" s="10"/>
      <c r="Q1" s="10"/>
    </row>
    <row r="2" spans="1:17" ht="12.75" x14ac:dyDescent="0.2">
      <c r="A2" s="8" t="s">
        <v>22</v>
      </c>
      <c r="B2" s="9"/>
      <c r="C2" s="10"/>
      <c r="D2" s="10"/>
      <c r="E2" s="10"/>
      <c r="F2" s="9"/>
      <c r="G2" s="9"/>
      <c r="H2" s="9"/>
      <c r="I2" s="10"/>
      <c r="J2" s="10"/>
      <c r="K2" s="10"/>
      <c r="L2" s="9"/>
      <c r="M2" s="9"/>
      <c r="N2" s="9"/>
      <c r="O2" s="10"/>
      <c r="P2" s="10"/>
      <c r="Q2" s="10"/>
    </row>
    <row r="3" spans="1:17" ht="12.75" x14ac:dyDescent="0.2">
      <c r="A3" s="8"/>
      <c r="B3" s="47"/>
      <c r="C3" s="50" t="s">
        <v>13</v>
      </c>
      <c r="D3" s="50"/>
      <c r="E3" s="50"/>
      <c r="F3" s="51" t="s">
        <v>16</v>
      </c>
      <c r="G3" s="51"/>
      <c r="H3" s="51"/>
      <c r="I3" s="50" t="s">
        <v>17</v>
      </c>
      <c r="J3" s="50"/>
      <c r="K3" s="50"/>
      <c r="L3" s="51" t="s">
        <v>18</v>
      </c>
      <c r="M3" s="51"/>
      <c r="N3" s="51"/>
      <c r="O3" s="50" t="s">
        <v>24</v>
      </c>
      <c r="P3" s="50"/>
      <c r="Q3" s="50"/>
    </row>
    <row r="4" spans="1:17" ht="12.75" x14ac:dyDescent="0.2">
      <c r="A4" s="11" t="s">
        <v>14</v>
      </c>
      <c r="B4" s="12">
        <v>45536</v>
      </c>
      <c r="C4" s="13">
        <v>45566</v>
      </c>
      <c r="D4" s="13">
        <v>45597</v>
      </c>
      <c r="E4" s="13">
        <v>45627</v>
      </c>
      <c r="F4" s="12">
        <v>45658</v>
      </c>
      <c r="G4" s="12">
        <v>45689</v>
      </c>
      <c r="H4" s="12">
        <v>45717</v>
      </c>
      <c r="I4" s="13">
        <v>45748</v>
      </c>
      <c r="J4" s="13">
        <v>45778</v>
      </c>
      <c r="K4" s="13">
        <v>45809</v>
      </c>
      <c r="L4" s="12">
        <v>45839</v>
      </c>
      <c r="M4" s="12">
        <v>45870</v>
      </c>
      <c r="N4" s="12">
        <v>45901</v>
      </c>
      <c r="O4" s="13">
        <v>45931</v>
      </c>
      <c r="P4" s="13">
        <v>45962</v>
      </c>
      <c r="Q4" s="13">
        <v>45992</v>
      </c>
    </row>
    <row r="5" spans="1:17" ht="12.75" x14ac:dyDescent="0.2">
      <c r="A5" s="8"/>
      <c r="B5" s="14"/>
      <c r="C5" s="15"/>
      <c r="D5" s="15"/>
      <c r="E5" s="15"/>
      <c r="F5" s="14"/>
      <c r="G5" s="14"/>
      <c r="H5" s="14"/>
      <c r="I5" s="15"/>
      <c r="J5" s="15"/>
      <c r="K5" s="15"/>
      <c r="L5" s="14"/>
      <c r="M5" s="14"/>
      <c r="N5" s="14"/>
      <c r="O5" s="15"/>
      <c r="P5" s="15"/>
      <c r="Q5" s="15"/>
    </row>
    <row r="6" spans="1:17" s="5" customFormat="1" ht="12.75" x14ac:dyDescent="0.2">
      <c r="A6" s="16" t="s">
        <v>20</v>
      </c>
      <c r="B6" s="20"/>
      <c r="C6" s="20"/>
      <c r="D6" s="20"/>
      <c r="E6" s="20"/>
      <c r="F6" s="48">
        <v>1742.91</v>
      </c>
      <c r="G6" s="48">
        <v>1742.91</v>
      </c>
      <c r="H6" s="48">
        <v>1742.91</v>
      </c>
      <c r="I6" s="49">
        <f>SUM(I7:I8)</f>
        <v>1929.8918951911878</v>
      </c>
      <c r="J6" s="49">
        <f t="shared" ref="J6:K6" si="0">SUM(J7:J8)</f>
        <v>1929.8918951911878</v>
      </c>
      <c r="K6" s="49">
        <f t="shared" si="0"/>
        <v>1929.8918951911878</v>
      </c>
      <c r="L6" s="48">
        <f>SUM(L7:L8)</f>
        <v>2159.8438698551149</v>
      </c>
      <c r="M6" s="48">
        <f>SUM(M7:M8)</f>
        <v>2159.8438698551149</v>
      </c>
      <c r="N6" s="48">
        <f t="shared" ref="N6" si="1">SUM(N7:N8)</f>
        <v>2159.8438698551149</v>
      </c>
      <c r="O6" s="49">
        <f>SUM(O7:O8)</f>
        <v>2314.8136929811735</v>
      </c>
      <c r="P6" s="49">
        <f t="shared" ref="P6:Q6" si="2">SUM(P7:P8)</f>
        <v>2314.8136929811735</v>
      </c>
      <c r="Q6" s="49">
        <f t="shared" si="2"/>
        <v>2314.8136929811735</v>
      </c>
    </row>
    <row r="7" spans="1:17" ht="12.75" x14ac:dyDescent="0.2">
      <c r="A7" s="21" t="s">
        <v>0</v>
      </c>
      <c r="B7" s="25"/>
      <c r="C7" s="24"/>
      <c r="D7" s="24"/>
      <c r="E7" s="24"/>
      <c r="F7" s="25">
        <f>F6*0.7</f>
        <v>1220.037</v>
      </c>
      <c r="G7" s="25">
        <f t="shared" ref="G7:H7" si="3">G6*0.7</f>
        <v>1220.037</v>
      </c>
      <c r="H7" s="25">
        <f t="shared" si="3"/>
        <v>1220.037</v>
      </c>
      <c r="I7" s="24">
        <f>($H$6*0.7)*(1+$E$12)</f>
        <v>1365.0404641726823</v>
      </c>
      <c r="J7" s="24">
        <f t="shared" ref="J7" si="4">($H$6*0.7)*(1+$E$12)</f>
        <v>1365.0404641726823</v>
      </c>
      <c r="K7" s="24">
        <f>($H$6*0.7)*(1+$E$12)</f>
        <v>1365.0404641726823</v>
      </c>
      <c r="L7" s="25">
        <f>($K$6*0.7)*(1+$H$12)</f>
        <v>1531.263295626138</v>
      </c>
      <c r="M7" s="25">
        <f t="shared" ref="M7" si="5">($K$6*0.7)*(1+$H$12)</f>
        <v>1531.263295626138</v>
      </c>
      <c r="N7" s="25">
        <f>($K$6*0.7)*(1+$H$12)</f>
        <v>1531.263295626138</v>
      </c>
      <c r="O7" s="24">
        <f t="shared" ref="O7:P7" si="6">($N$6*0.7)*(1+$K$12)</f>
        <v>1627.9016355607118</v>
      </c>
      <c r="P7" s="24">
        <f t="shared" si="6"/>
        <v>1627.9016355607118</v>
      </c>
      <c r="Q7" s="24">
        <f>($N$6*0.7)*(1+$K$12)</f>
        <v>1627.9016355607118</v>
      </c>
    </row>
    <row r="8" spans="1:17" ht="12.75" x14ac:dyDescent="0.2">
      <c r="A8" s="21" t="s">
        <v>1</v>
      </c>
      <c r="B8" s="25"/>
      <c r="C8" s="24"/>
      <c r="D8" s="24"/>
      <c r="E8" s="24"/>
      <c r="F8" s="25">
        <f>F6*0.3</f>
        <v>522.87300000000005</v>
      </c>
      <c r="G8" s="25">
        <f t="shared" ref="G8:H8" si="7">G6*0.3</f>
        <v>522.87300000000005</v>
      </c>
      <c r="H8" s="25">
        <f t="shared" si="7"/>
        <v>522.87300000000005</v>
      </c>
      <c r="I8" s="24">
        <f>($H$6*0.3)*(1+$E$17)</f>
        <v>564.85143101850554</v>
      </c>
      <c r="J8" s="24">
        <f t="shared" ref="J8:K8" si="8">($H$6*0.3)*(1+$E$17)</f>
        <v>564.85143101850554</v>
      </c>
      <c r="K8" s="24">
        <f t="shared" si="8"/>
        <v>564.85143101850554</v>
      </c>
      <c r="L8" s="25">
        <f>($K$6*0.3)*(1+$H$17)</f>
        <v>628.58057422897684</v>
      </c>
      <c r="M8" s="25">
        <f>($K$6*0.3)*(1+$H$17)</f>
        <v>628.58057422897684</v>
      </c>
      <c r="N8" s="25">
        <f>($K$6*0.3)*(1+$H$17)</f>
        <v>628.58057422897684</v>
      </c>
      <c r="O8" s="24">
        <f t="shared" ref="O8:P8" si="9">($N$6*0.3)*(1+$K$17)</f>
        <v>686.91205742046191</v>
      </c>
      <c r="P8" s="24">
        <f t="shared" si="9"/>
        <v>686.91205742046191</v>
      </c>
      <c r="Q8" s="24">
        <f>($N$6*0.3)*(1+$K$17)</f>
        <v>686.91205742046191</v>
      </c>
    </row>
    <row r="9" spans="1:17" ht="12.75" x14ac:dyDescent="0.2">
      <c r="A9" s="8"/>
      <c r="B9" s="26"/>
      <c r="C9" s="27"/>
      <c r="D9" s="27"/>
      <c r="E9" s="27"/>
      <c r="F9" s="26"/>
      <c r="G9" s="26"/>
      <c r="H9" s="26"/>
      <c r="I9" s="42"/>
      <c r="J9" s="24"/>
      <c r="K9" s="24"/>
      <c r="L9" s="46"/>
      <c r="M9" s="46"/>
      <c r="N9" s="46"/>
      <c r="O9" s="42"/>
      <c r="P9" s="24"/>
      <c r="Q9" s="24"/>
    </row>
    <row r="10" spans="1:17" s="5" customFormat="1" ht="12.75" x14ac:dyDescent="0.2">
      <c r="A10" s="28" t="s">
        <v>5</v>
      </c>
      <c r="B10" s="29">
        <v>122891.98</v>
      </c>
      <c r="C10" s="23">
        <v>131045.09</v>
      </c>
      <c r="D10" s="23">
        <v>134754.34</v>
      </c>
      <c r="E10" s="23">
        <v>137497.9</v>
      </c>
      <c r="F10" s="30">
        <v>141124.78</v>
      </c>
      <c r="G10" s="30">
        <v>149777.43</v>
      </c>
      <c r="H10" s="45">
        <v>155852.91</v>
      </c>
      <c r="I10" s="41">
        <v>160321.72</v>
      </c>
      <c r="J10" s="41">
        <v>163299.84</v>
      </c>
      <c r="K10" s="41">
        <v>167811.87</v>
      </c>
      <c r="L10" s="30"/>
      <c r="M10" s="30"/>
      <c r="N10" s="30"/>
      <c r="O10" s="42"/>
      <c r="P10" s="24"/>
      <c r="Q10" s="24"/>
    </row>
    <row r="11" spans="1:17" s="44" customFormat="1" ht="12.75" x14ac:dyDescent="0.2">
      <c r="A11" s="43" t="s">
        <v>3</v>
      </c>
      <c r="B11" s="35"/>
      <c r="C11" s="33">
        <f t="shared" ref="C11:G11" si="10">C10/B10-1</f>
        <v>6.6343710956565216E-2</v>
      </c>
      <c r="D11" s="33">
        <f t="shared" si="10"/>
        <v>2.8305142909207825E-2</v>
      </c>
      <c r="E11" s="33">
        <f t="shared" si="10"/>
        <v>2.0359715316033533E-2</v>
      </c>
      <c r="F11" s="35">
        <f t="shared" si="10"/>
        <v>2.6377711950509752E-2</v>
      </c>
      <c r="G11" s="35">
        <f t="shared" si="10"/>
        <v>6.1312053063962146E-2</v>
      </c>
      <c r="H11" s="35">
        <f>H10/G10-1</f>
        <v>4.0563387955047769E-2</v>
      </c>
      <c r="I11" s="33">
        <f>I10/H10-1</f>
        <v>2.8673253518333386E-2</v>
      </c>
      <c r="J11" s="33">
        <f t="shared" ref="J11" si="11">J10/I10-1</f>
        <v>1.8575898512066757E-2</v>
      </c>
      <c r="K11" s="33">
        <f>K10/J10-1</f>
        <v>2.76303393806141E-2</v>
      </c>
      <c r="L11" s="35"/>
      <c r="M11" s="35"/>
      <c r="N11" s="35"/>
      <c r="O11" s="33"/>
      <c r="P11" s="33"/>
      <c r="Q11" s="33"/>
    </row>
    <row r="12" spans="1:17" s="44" customFormat="1" ht="15" customHeight="1" x14ac:dyDescent="0.2">
      <c r="A12" s="43" t="s">
        <v>4</v>
      </c>
      <c r="B12" s="40"/>
      <c r="C12" s="33"/>
      <c r="D12" s="33"/>
      <c r="E12" s="33">
        <f>E10/B10-1</f>
        <v>0.11885169398361062</v>
      </c>
      <c r="F12" s="35"/>
      <c r="G12" s="35"/>
      <c r="H12" s="35">
        <f>H10/E10-1</f>
        <v>0.13349302062067858</v>
      </c>
      <c r="I12" s="33"/>
      <c r="J12" s="33"/>
      <c r="K12" s="33">
        <f>K10/H10-1</f>
        <v>7.673234975208354E-2</v>
      </c>
      <c r="L12" s="35"/>
      <c r="M12" s="35"/>
      <c r="N12" s="35"/>
      <c r="O12" s="33"/>
      <c r="P12" s="33"/>
      <c r="Q12" s="33"/>
    </row>
    <row r="13" spans="1:17" ht="12.75" x14ac:dyDescent="0.2">
      <c r="A13" s="36" t="s">
        <v>15</v>
      </c>
      <c r="B13" s="35"/>
      <c r="C13" s="33"/>
      <c r="D13" s="33"/>
      <c r="E13" s="33"/>
      <c r="F13" s="35"/>
      <c r="G13" s="35"/>
      <c r="H13" s="35"/>
      <c r="I13" s="33"/>
      <c r="J13" s="33"/>
      <c r="K13" s="33"/>
      <c r="L13" s="35"/>
      <c r="M13" s="35"/>
      <c r="N13" s="35"/>
      <c r="O13" s="33"/>
      <c r="P13" s="33"/>
      <c r="Q13" s="33"/>
    </row>
    <row r="14" spans="1:17" ht="12.75" x14ac:dyDescent="0.2">
      <c r="A14" s="8"/>
      <c r="B14" s="26"/>
      <c r="C14" s="27"/>
      <c r="D14" s="27"/>
      <c r="E14" s="27"/>
      <c r="F14" s="26"/>
      <c r="G14" s="26"/>
      <c r="H14" s="26"/>
      <c r="I14" s="27"/>
      <c r="J14" s="27"/>
      <c r="K14" s="27"/>
      <c r="L14" s="26"/>
      <c r="M14" s="26"/>
      <c r="N14" s="26"/>
      <c r="O14" s="27"/>
      <c r="P14" s="27"/>
      <c r="Q14" s="27"/>
    </row>
    <row r="15" spans="1:17" s="5" customFormat="1" ht="12.75" x14ac:dyDescent="0.2">
      <c r="A15" s="28" t="s">
        <v>2</v>
      </c>
      <c r="B15" s="30">
        <v>7122.2</v>
      </c>
      <c r="C15" s="41">
        <v>7314</v>
      </c>
      <c r="D15" s="41">
        <v>7491.4</v>
      </c>
      <c r="E15" s="41">
        <v>7694</v>
      </c>
      <c r="F15" s="45">
        <v>7864.1256999999996</v>
      </c>
      <c r="G15" s="45">
        <v>8052.9926999999998</v>
      </c>
      <c r="H15" s="45">
        <v>8353.3158000000003</v>
      </c>
      <c r="I15" s="31">
        <v>8585.6077999999998</v>
      </c>
      <c r="J15" s="31">
        <v>8714.4871000000003</v>
      </c>
      <c r="K15" s="23">
        <v>8855.5681000000004</v>
      </c>
      <c r="L15" s="45"/>
      <c r="M15" s="45"/>
      <c r="N15" s="45"/>
      <c r="O15" s="31"/>
      <c r="P15" s="31"/>
      <c r="Q15" s="23"/>
    </row>
    <row r="16" spans="1:17" s="44" customFormat="1" ht="12.75" x14ac:dyDescent="0.2">
      <c r="A16" s="43" t="s">
        <v>3</v>
      </c>
      <c r="B16" s="35"/>
      <c r="C16" s="33">
        <f t="shared" ref="C16:H16" si="12">C15/B15-1</f>
        <v>2.6929881216477991E-2</v>
      </c>
      <c r="D16" s="33">
        <f t="shared" si="12"/>
        <v>2.4254853705222734E-2</v>
      </c>
      <c r="E16" s="33">
        <f t="shared" si="12"/>
        <v>2.7044344181327951E-2</v>
      </c>
      <c r="F16" s="35">
        <f t="shared" si="12"/>
        <v>2.2111476475175307E-2</v>
      </c>
      <c r="G16" s="35">
        <f t="shared" si="12"/>
        <v>2.4016274307517849E-2</v>
      </c>
      <c r="H16" s="35">
        <f t="shared" si="12"/>
        <v>3.7293353066121693E-2</v>
      </c>
      <c r="I16" s="33">
        <f>I15/H15-1</f>
        <v>2.7808358448509596E-2</v>
      </c>
      <c r="J16" s="33">
        <f>J15/I15-1</f>
        <v>1.5011086343823088E-2</v>
      </c>
      <c r="K16" s="33">
        <f t="shared" ref="K16" si="13">K15/J15-1</f>
        <v>1.6189248819933333E-2</v>
      </c>
      <c r="L16" s="35"/>
      <c r="M16" s="35"/>
      <c r="N16" s="35"/>
      <c r="O16" s="33"/>
      <c r="P16" s="33"/>
      <c r="Q16" s="33"/>
    </row>
    <row r="17" spans="1:17" s="44" customFormat="1" ht="12.75" x14ac:dyDescent="0.2">
      <c r="A17" s="43" t="s">
        <v>4</v>
      </c>
      <c r="B17" s="40"/>
      <c r="C17" s="33"/>
      <c r="D17" s="33"/>
      <c r="E17" s="33">
        <f>E15/B15-1</f>
        <v>8.0284181853921499E-2</v>
      </c>
      <c r="F17" s="35"/>
      <c r="G17" s="35"/>
      <c r="H17" s="35">
        <f>H15/E15-1</f>
        <v>8.5692201715622529E-2</v>
      </c>
      <c r="I17" s="33"/>
      <c r="J17" s="33"/>
      <c r="K17" s="33">
        <f>K15/H15-1</f>
        <v>6.0126099865636551E-2</v>
      </c>
      <c r="L17" s="35"/>
      <c r="M17" s="35"/>
      <c r="N17" s="35"/>
      <c r="O17" s="33"/>
      <c r="P17" s="33"/>
      <c r="Q17" s="33"/>
    </row>
    <row r="18" spans="1:17" ht="12.75" x14ac:dyDescent="0.2">
      <c r="A18" s="21"/>
      <c r="B18" s="35"/>
      <c r="C18" s="33"/>
      <c r="D18" s="33"/>
      <c r="E18" s="27"/>
      <c r="F18" s="35"/>
      <c r="G18" s="35"/>
      <c r="H18" s="35"/>
      <c r="I18" s="33"/>
      <c r="J18" s="33"/>
      <c r="K18" s="33"/>
      <c r="L18" s="35"/>
      <c r="M18" s="35"/>
      <c r="N18" s="35"/>
      <c r="O18" s="33"/>
      <c r="P18" s="33"/>
      <c r="Q18" s="33"/>
    </row>
    <row r="19" spans="1:17" ht="12.75" x14ac:dyDescent="0.2">
      <c r="A19" s="36" t="s">
        <v>6</v>
      </c>
      <c r="B19" s="26"/>
      <c r="C19" s="27"/>
      <c r="D19" s="27"/>
      <c r="E19" s="27"/>
      <c r="F19" s="26"/>
      <c r="G19" s="26"/>
      <c r="H19" s="26"/>
      <c r="I19" s="27"/>
      <c r="J19" s="27"/>
      <c r="K19" s="27"/>
      <c r="L19" s="26"/>
      <c r="M19" s="26"/>
      <c r="N19" s="26"/>
      <c r="O19" s="27"/>
      <c r="P19" s="27"/>
      <c r="Q19" s="27"/>
    </row>
    <row r="20" spans="1:17" ht="12.75" x14ac:dyDescent="0.2">
      <c r="A20" s="8"/>
      <c r="B20" s="26"/>
      <c r="C20" s="27"/>
      <c r="D20" s="27"/>
      <c r="E20" s="27"/>
      <c r="F20" s="26"/>
      <c r="G20" s="26"/>
      <c r="H20" s="26"/>
      <c r="I20" s="27"/>
      <c r="J20" s="27"/>
      <c r="K20" s="27"/>
      <c r="L20" s="26"/>
      <c r="M20" s="26"/>
      <c r="N20" s="26"/>
      <c r="O20" s="27"/>
      <c r="P20" s="27"/>
      <c r="Q20" s="27"/>
    </row>
    <row r="21" spans="1:17" ht="12.75" x14ac:dyDescent="0.2">
      <c r="A21" s="8"/>
      <c r="B21" s="26"/>
      <c r="C21" s="27"/>
      <c r="D21" s="27"/>
      <c r="E21" s="27"/>
      <c r="F21" s="26"/>
      <c r="G21" s="26"/>
      <c r="H21" s="26"/>
      <c r="I21" s="27"/>
      <c r="J21" s="27"/>
      <c r="K21" s="27"/>
      <c r="L21" s="26"/>
      <c r="M21" s="26"/>
      <c r="N21" s="26"/>
      <c r="O21" s="27"/>
      <c r="P21" s="27"/>
      <c r="Q21" s="27"/>
    </row>
    <row r="22" spans="1:17" ht="12.75" x14ac:dyDescent="0.2">
      <c r="A22" s="8"/>
      <c r="B22" s="26"/>
      <c r="C22" s="27"/>
      <c r="D22" s="27"/>
      <c r="E22" s="27"/>
      <c r="F22" s="26"/>
      <c r="G22" s="26"/>
      <c r="H22" s="26"/>
      <c r="I22" s="27"/>
      <c r="J22" s="27"/>
      <c r="K22" s="27"/>
      <c r="L22" s="26"/>
      <c r="M22" s="26"/>
      <c r="N22" s="26"/>
      <c r="O22" s="27"/>
      <c r="P22" s="27"/>
      <c r="Q22" s="27"/>
    </row>
    <row r="23" spans="1:17" ht="12.75" x14ac:dyDescent="0.2">
      <c r="A23" s="8"/>
      <c r="B23" s="26"/>
      <c r="C23" s="27"/>
      <c r="D23" s="27"/>
      <c r="E23" s="27"/>
      <c r="F23" s="26"/>
      <c r="G23" s="26"/>
      <c r="H23" s="26"/>
      <c r="I23" s="27"/>
      <c r="J23" s="27"/>
      <c r="K23" s="27"/>
      <c r="L23" s="26"/>
      <c r="M23" s="26"/>
      <c r="N23" s="26"/>
      <c r="O23" s="27"/>
      <c r="P23" s="27"/>
      <c r="Q23" s="27"/>
    </row>
    <row r="24" spans="1:17" ht="12.75" x14ac:dyDescent="0.2">
      <c r="A24" s="8"/>
      <c r="B24" s="26"/>
      <c r="C24" s="27"/>
      <c r="D24" s="27"/>
      <c r="E24" s="27"/>
      <c r="F24" s="26"/>
      <c r="G24" s="26"/>
      <c r="H24" s="26"/>
      <c r="I24" s="27"/>
      <c r="J24" s="27"/>
      <c r="K24" s="27"/>
      <c r="L24" s="26"/>
      <c r="M24" s="26"/>
      <c r="N24" s="26"/>
      <c r="O24" s="27"/>
      <c r="P24" s="27"/>
      <c r="Q24" s="27"/>
    </row>
    <row r="25" spans="1:17" x14ac:dyDescent="0.2">
      <c r="B25" s="6"/>
      <c r="C25" s="7"/>
      <c r="D25" s="7"/>
      <c r="E25" s="7"/>
      <c r="F25" s="6"/>
      <c r="G25" s="6"/>
      <c r="H25" s="6"/>
      <c r="I25" s="7"/>
      <c r="J25" s="7"/>
      <c r="K25" s="7"/>
      <c r="L25" s="6"/>
      <c r="M25" s="6"/>
      <c r="N25" s="6"/>
      <c r="O25" s="7"/>
      <c r="P25" s="7"/>
      <c r="Q25" s="7"/>
    </row>
    <row r="26" spans="1:17" x14ac:dyDescent="0.2">
      <c r="B26" s="6"/>
      <c r="C26" s="7"/>
      <c r="D26" s="7"/>
      <c r="E26" s="7"/>
      <c r="F26" s="6"/>
      <c r="G26" s="6"/>
      <c r="H26" s="6"/>
      <c r="I26" s="7"/>
      <c r="J26" s="7"/>
      <c r="K26" s="7"/>
      <c r="L26" s="6"/>
      <c r="M26" s="6"/>
      <c r="N26" s="6"/>
      <c r="O26" s="7"/>
      <c r="P26" s="7"/>
      <c r="Q26" s="7"/>
    </row>
    <row r="27" spans="1:17" x14ac:dyDescent="0.2">
      <c r="B27" s="6"/>
      <c r="C27" s="7"/>
      <c r="D27" s="7"/>
      <c r="E27" s="7"/>
      <c r="F27" s="6"/>
      <c r="G27" s="6"/>
      <c r="H27" s="6"/>
      <c r="I27" s="7"/>
      <c r="J27" s="7"/>
      <c r="K27" s="7"/>
      <c r="L27" s="6"/>
      <c r="M27" s="6"/>
      <c r="N27" s="6"/>
      <c r="O27" s="7"/>
      <c r="P27" s="7"/>
      <c r="Q27" s="7"/>
    </row>
    <row r="28" spans="1:17" x14ac:dyDescent="0.2">
      <c r="B28" s="6"/>
      <c r="C28" s="7"/>
      <c r="D28" s="7"/>
      <c r="E28" s="7"/>
      <c r="F28" s="6"/>
      <c r="G28" s="6"/>
      <c r="H28" s="6"/>
      <c r="I28" s="7"/>
      <c r="J28" s="7"/>
      <c r="K28" s="7"/>
      <c r="L28" s="6"/>
      <c r="M28" s="6"/>
      <c r="N28" s="6"/>
      <c r="O28" s="7"/>
      <c r="P28" s="7"/>
      <c r="Q28" s="7"/>
    </row>
  </sheetData>
  <mergeCells count="5">
    <mergeCell ref="I3:K3"/>
    <mergeCell ref="L3:N3"/>
    <mergeCell ref="C3:E3"/>
    <mergeCell ref="F3:H3"/>
    <mergeCell ref="O3:Q3"/>
  </mergeCells>
  <hyperlinks>
    <hyperlink ref="A13" r:id="rId1"/>
    <hyperlink ref="A19" r:id="rId2"/>
  </hyperlinks>
  <pageMargins left="0.25" right="0.25" top="0.75" bottom="0.75" header="0.3" footer="0.3"/>
  <pageSetup paperSize="9" scale="82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Serie Historica MF</vt:lpstr>
      <vt:lpstr>Serie HC Red Vial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 Hacienda</dc:creator>
  <cp:lastModifiedBy>S Hacienda</cp:lastModifiedBy>
  <cp:lastPrinted>2025-09-16T12:52:40Z</cp:lastPrinted>
  <dcterms:created xsi:type="dcterms:W3CDTF">2023-12-26T15:28:18Z</dcterms:created>
  <dcterms:modified xsi:type="dcterms:W3CDTF">2025-10-13T16:37:19Z</dcterms:modified>
</cp:coreProperties>
</file>